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" sheetId="1" r:id="rId4"/>
    <sheet state="visible" name="2" sheetId="2" r:id="rId5"/>
    <sheet state="visible" name="Salaires" sheetId="3" r:id="rId6"/>
    <sheet state="visible" name="Hypothèses" sheetId="4" r:id="rId7"/>
    <sheet state="visible" name="Politique amortissement" sheetId="5" r:id="rId8"/>
  </sheets>
  <definedNames/>
  <calcPr/>
</workbook>
</file>

<file path=xl/sharedStrings.xml><?xml version="1.0" encoding="utf-8"?>
<sst xmlns="http://schemas.openxmlformats.org/spreadsheetml/2006/main" count="252" uniqueCount="97">
  <si>
    <t>Données de base &amp; calcul du chiffre d'affaire</t>
  </si>
  <si>
    <t>montant mensuel</t>
  </si>
  <si>
    <t>Rythme d'ouverture</t>
  </si>
  <si>
    <t xml:space="preserve">Nombre total de bureaux </t>
  </si>
  <si>
    <t>Chiffre d'affaire brut</t>
  </si>
  <si>
    <t>Achat de MP et autres approvisionnement</t>
  </si>
  <si>
    <t>Achat de matières premières stockées</t>
  </si>
  <si>
    <t>MARGE BRUTE</t>
  </si>
  <si>
    <t xml:space="preserve">Autres achats et charges externes </t>
  </si>
  <si>
    <t>Loyer</t>
  </si>
  <si>
    <t>Entretien immobilier</t>
  </si>
  <si>
    <t>Assurance (en pourcentage du loyer)</t>
  </si>
  <si>
    <t>Honoraires comptables (au trimestre)</t>
  </si>
  <si>
    <t>Marketing &amp; communication (en pourcentage du chiffre d'affaire)</t>
  </si>
  <si>
    <t>Voyages &amp; déplacements</t>
  </si>
  <si>
    <t>Frais bancaires</t>
  </si>
  <si>
    <t>Vie au bureau</t>
  </si>
  <si>
    <t>Électricité (en pourcentage du loyer)</t>
  </si>
  <si>
    <t>Achats fournitures de bureau (pour chaque nouveau salarié)</t>
  </si>
  <si>
    <t>Frais de personnel</t>
  </si>
  <si>
    <t xml:space="preserve">Frais de personnel intérimaire </t>
  </si>
  <si>
    <t>Charges de personnels :</t>
  </si>
  <si>
    <t>Rémunération</t>
  </si>
  <si>
    <t>Charges patronales (en pourcentage des salaires annuels bruts)</t>
  </si>
  <si>
    <t>Total coûts</t>
  </si>
  <si>
    <t xml:space="preserve">EBITDA MARGIN </t>
  </si>
  <si>
    <t>EBITDA</t>
  </si>
  <si>
    <t>Dotation aux amortissements et provisions</t>
  </si>
  <si>
    <t>Dotations aux ammortissements sur immobilisations corporelles</t>
  </si>
  <si>
    <t xml:space="preserve">EBIT MARGIN </t>
  </si>
  <si>
    <t>EBIT / REX</t>
  </si>
  <si>
    <t xml:space="preserve">Entretien immobilier </t>
  </si>
  <si>
    <t>Frais de personnel intérimaire</t>
  </si>
  <si>
    <t>Charges partonales (en pourcentage des salaires annuels bruts)</t>
  </si>
  <si>
    <t>EBITDA MARGIN</t>
  </si>
  <si>
    <t xml:space="preserve">Nombre de bureaux </t>
  </si>
  <si>
    <t>CHIFFRES D'AFFAIRE BRUT</t>
  </si>
  <si>
    <t>TVA collectée</t>
  </si>
  <si>
    <t>CHIFFRES D'AFFAIRE BRUT TTC</t>
  </si>
  <si>
    <t>Charges décaissées soumises à la TVA HT</t>
  </si>
  <si>
    <t>Achat MP et autres approvisionnement</t>
  </si>
  <si>
    <t>Autres achats et charges externes</t>
  </si>
  <si>
    <t>Frais de personnel interimaire</t>
  </si>
  <si>
    <t>Total des charges décaissées soumises à la TVA HT</t>
  </si>
  <si>
    <t>TVA décaissée</t>
  </si>
  <si>
    <t>Total des charges décaissées soumises à la TVA TTC</t>
  </si>
  <si>
    <t>Position TVA</t>
  </si>
  <si>
    <t>Crédit TVA</t>
  </si>
  <si>
    <t>Cumul TVA</t>
  </si>
  <si>
    <t>Remboursement TVA</t>
  </si>
  <si>
    <t>Charges de personnel</t>
  </si>
  <si>
    <t>Apport Initial</t>
  </si>
  <si>
    <t>IS (imôt sur les sociétés)</t>
  </si>
  <si>
    <t xml:space="preserve">Trésorerie fin de mois </t>
  </si>
  <si>
    <t>Cumul de trésorerie</t>
  </si>
  <si>
    <t>Nombre de bureaux</t>
  </si>
  <si>
    <t>IS (impôt sur les sociétés)</t>
  </si>
  <si>
    <t>Charges de la holding</t>
  </si>
  <si>
    <t>Date d'arrivée</t>
  </si>
  <si>
    <t>Salaire annuel brut</t>
  </si>
  <si>
    <t>Augment en année 2</t>
  </si>
  <si>
    <t>Augment en année 3</t>
  </si>
  <si>
    <t xml:space="preserve">Poste 1 </t>
  </si>
  <si>
    <t>Poste 2</t>
  </si>
  <si>
    <t>Poste 3</t>
  </si>
  <si>
    <t>Poste 4</t>
  </si>
  <si>
    <t>Poste 5</t>
  </si>
  <si>
    <t>Poste 6</t>
  </si>
  <si>
    <t>Poste 7</t>
  </si>
  <si>
    <t>Poste 8</t>
  </si>
  <si>
    <t>Poste 9</t>
  </si>
  <si>
    <t>Poste 10</t>
  </si>
  <si>
    <t>Poste 11</t>
  </si>
  <si>
    <t>n/a</t>
  </si>
  <si>
    <t>Poste 12</t>
  </si>
  <si>
    <t>Rémunération des salariés</t>
  </si>
  <si>
    <t>Poste 13</t>
  </si>
  <si>
    <t>Nombre de salarié rémunéré</t>
  </si>
  <si>
    <t>Poste 14</t>
  </si>
  <si>
    <t>Nombre de nouveaux salarié</t>
  </si>
  <si>
    <t>Poste 15</t>
  </si>
  <si>
    <t>Hypothèses charges</t>
  </si>
  <si>
    <t>Achat fournitures de bureau (pour chaque nouveau salarié)</t>
  </si>
  <si>
    <t>Calcul amortissement des immobilisations</t>
  </si>
  <si>
    <t>Immobilisation</t>
  </si>
  <si>
    <t>prix immo</t>
  </si>
  <si>
    <t>durée</t>
  </si>
  <si>
    <t>montant annuel</t>
  </si>
  <si>
    <t xml:space="preserve">Indications au cas ou vous ne savez pas sur combien de temps amortir </t>
  </si>
  <si>
    <t xml:space="preserve">Machine </t>
  </si>
  <si>
    <t>Amortissement sur 5 ans</t>
  </si>
  <si>
    <t>Aménagement, travaux, permis</t>
  </si>
  <si>
    <t>Gros travaux dans locaux : 5 à 10 ans / Agencement léger : 4,5 à 5 ans</t>
  </si>
  <si>
    <t>Equipements informatiques</t>
  </si>
  <si>
    <t>Ordinateurs : 3 à 5 ans / Logiciels : 1 à 3 ans</t>
  </si>
  <si>
    <t>Mobilier</t>
  </si>
  <si>
    <t>Mobilier : 10 ans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</si>
</sst>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&quot; &quot;mmm&quot;-&quot;yyyy"/>
    <numFmt numFmtId="165" formatCode="#,##0;\(#,##0\)"/>
    <numFmt numFmtId="166" formatCode="mmm&quot; &quot;yyyy"/>
    <numFmt numFmtId="167" formatCode="&quot;-&quot;mmm&quot;-&quot;yyyy"/>
    <numFmt numFmtId="168" formatCode="D/M/YYYY"/>
  </numFmts>
  <fonts count="24">
    <font>
      <sz val="10.0"/>
      <color rgb="FF000000"/>
      <name val="Arial"/>
      <scheme val="minor"/>
    </font>
    <font>
      <b/>
      <sz val="16.0"/>
      <color theme="1"/>
      <name val="Arial"/>
    </font>
    <font>
      <b/>
      <sz val="10.0"/>
      <color rgb="FFFFFFFF"/>
      <name val="Arial"/>
    </font>
    <font>
      <b/>
      <sz val="10.0"/>
      <color rgb="FF0BBBD7"/>
      <name val="Arial"/>
    </font>
    <font>
      <b/>
      <sz val="14.0"/>
      <color rgb="FF0BBBD7"/>
      <name val="Arial"/>
    </font>
    <font>
      <b/>
      <sz val="10.0"/>
      <color theme="1"/>
      <name val="Arial"/>
    </font>
    <font>
      <i/>
      <sz val="10.0"/>
      <color rgb="FF000000"/>
      <name val="Arial"/>
    </font>
    <font>
      <sz val="10.0"/>
      <color theme="1"/>
      <name val="Arial"/>
    </font>
    <font>
      <sz val="10.0"/>
      <color rgb="FF000000"/>
      <name val="Arial"/>
    </font>
    <font>
      <b/>
      <sz val="10.0"/>
      <color rgb="FF000000"/>
      <name val="Arial"/>
    </font>
    <font>
      <b/>
      <i/>
      <sz val="10.0"/>
      <color theme="1"/>
      <name val="Arial"/>
    </font>
    <font>
      <i/>
      <sz val="10.0"/>
      <color theme="1"/>
      <name val="Arial"/>
    </font>
    <font>
      <b/>
      <i/>
      <sz val="10.0"/>
      <color rgb="FF000000"/>
      <name val="Arial"/>
    </font>
    <font>
      <b/>
      <sz val="16.0"/>
      <color rgb="FF000000"/>
      <name val="Arial"/>
    </font>
    <font>
      <sz val="10.0"/>
      <color rgb="FFFFFFFF"/>
      <name val="Arial"/>
    </font>
    <font>
      <b/>
      <sz val="10.0"/>
      <color rgb="FF1C4587"/>
      <name val="Arial"/>
    </font>
    <font>
      <sz val="10.0"/>
      <color rgb="FF0BBBD7"/>
      <name val="Arial"/>
    </font>
    <font>
      <b/>
      <sz val="6.0"/>
      <color rgb="FF0BBBD7"/>
      <name val="Arial"/>
    </font>
    <font>
      <sz val="6.0"/>
      <color rgb="FF0BBBD7"/>
      <name val="Arial"/>
    </font>
    <font>
      <sz val="6.0"/>
      <color rgb="FF000000"/>
      <name val="Arial"/>
    </font>
    <font>
      <sz val="6.0"/>
      <color theme="1"/>
      <name val="Arial"/>
    </font>
    <font>
      <b/>
      <sz val="6.0"/>
      <color rgb="FF000000"/>
      <name val="Arial"/>
    </font>
    <font>
      <b/>
      <sz val="6.0"/>
      <color theme="1"/>
      <name val="Arial"/>
    </font>
    <font>
      <b/>
      <u/>
      <sz val="10.0"/>
      <color rgb="FF0BBBD7"/>
      <name val="Arial"/>
    </font>
  </fonts>
  <fills count="14">
    <fill>
      <patternFill patternType="none"/>
    </fill>
    <fill>
      <patternFill patternType="lightGray"/>
    </fill>
    <fill>
      <patternFill patternType="solid">
        <fgColor rgb="FFFCE0A2"/>
        <bgColor rgb="FFFCE0A2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rgb="FFFFC000"/>
      </patternFill>
    </fill>
    <fill>
      <patternFill patternType="solid">
        <fgColor theme="7"/>
        <bgColor theme="7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1C4587"/>
        <bgColor rgb="FF1C4587"/>
      </patternFill>
    </fill>
    <fill>
      <patternFill patternType="solid">
        <fgColor rgb="FFEFEFEF"/>
        <bgColor rgb="FFEFEFEF"/>
      </patternFill>
    </fill>
    <fill>
      <patternFill patternType="solid">
        <fgColor rgb="FFFFE7A4"/>
        <bgColor rgb="FFFFE7A4"/>
      </patternFill>
    </fill>
    <fill>
      <patternFill patternType="solid">
        <fgColor rgb="FFCCCCCC"/>
        <bgColor rgb="FFCCCCCC"/>
      </patternFill>
    </fill>
    <fill>
      <patternFill patternType="solid">
        <fgColor rgb="FFD9D9D9"/>
        <bgColor rgb="FFD9D9D9"/>
      </patternFill>
    </fill>
    <fill>
      <patternFill patternType="solid">
        <fgColor rgb="FFF3F3F3"/>
        <bgColor rgb="FFF3F3F3"/>
      </patternFill>
    </fill>
  </fills>
  <borders count="19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/>
      <top/>
      <bottom/>
    </border>
    <border>
      <left/>
      <right style="thin">
        <color rgb="FF000000"/>
      </right>
      <top/>
      <bottom/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 style="thin">
        <color rgb="FF000000"/>
      </top>
      <bottom/>
    </border>
    <border>
      <left/>
      <right/>
      <top/>
      <bottom style="thin">
        <color rgb="FF000000"/>
      </bottom>
    </border>
  </borders>
  <cellStyleXfs count="1">
    <xf borderId="0" fillId="0" fontId="0" numFmtId="0" applyAlignment="1" applyFont="1"/>
  </cellStyleXfs>
  <cellXfs count="13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1" fillId="2" fontId="2" numFmtId="0" xfId="0" applyBorder="1" applyFill="1" applyFont="1"/>
    <xf borderId="1" fillId="2" fontId="3" numFmtId="164" xfId="0" applyBorder="1" applyFont="1" applyNumberFormat="1"/>
    <xf borderId="2" fillId="2" fontId="4" numFmtId="0" xfId="0" applyBorder="1" applyFont="1"/>
    <xf borderId="0" fillId="0" fontId="5" numFmtId="0" xfId="0" applyFont="1"/>
    <xf borderId="0" fillId="0" fontId="6" numFmtId="0" xfId="0" applyAlignment="1" applyFont="1">
      <alignment horizontal="right"/>
    </xf>
    <xf borderId="0" fillId="0" fontId="7" numFmtId="165" xfId="0" applyFont="1" applyNumberFormat="1"/>
    <xf borderId="3" fillId="0" fontId="8" numFmtId="0" xfId="0" applyBorder="1" applyFont="1"/>
    <xf borderId="1" fillId="3" fontId="7" numFmtId="0" xfId="0" applyAlignment="1" applyBorder="1" applyFill="1" applyFont="1">
      <alignment horizontal="left"/>
    </xf>
    <xf borderId="1" fillId="3" fontId="8" numFmtId="0" xfId="0" applyBorder="1" applyFont="1"/>
    <xf borderId="1" fillId="3" fontId="7" numFmtId="165" xfId="0" applyBorder="1" applyFont="1" applyNumberFormat="1"/>
    <xf borderId="0" fillId="0" fontId="7" numFmtId="0" xfId="0" applyAlignment="1" applyFont="1">
      <alignment horizontal="left"/>
    </xf>
    <xf borderId="1" fillId="3" fontId="5" numFmtId="0" xfId="0" applyBorder="1" applyFont="1"/>
    <xf borderId="1" fillId="3" fontId="5" numFmtId="165" xfId="0" applyBorder="1" applyFont="1" applyNumberFormat="1"/>
    <xf borderId="0" fillId="0" fontId="5" numFmtId="165" xfId="0" applyFont="1" applyNumberFormat="1"/>
    <xf borderId="3" fillId="0" fontId="5" numFmtId="165" xfId="0" applyBorder="1" applyFont="1" applyNumberFormat="1"/>
    <xf borderId="1" fillId="3" fontId="7" numFmtId="0" xfId="0" applyAlignment="1" applyBorder="1" applyFont="1">
      <alignment horizontal="right"/>
    </xf>
    <xf borderId="1" fillId="3" fontId="7" numFmtId="0" xfId="0" applyBorder="1" applyFont="1"/>
    <xf borderId="3" fillId="0" fontId="7" numFmtId="165" xfId="0" applyBorder="1" applyFont="1" applyNumberFormat="1"/>
    <xf borderId="0" fillId="0" fontId="7" numFmtId="0" xfId="0" applyAlignment="1" applyFont="1">
      <alignment horizontal="right"/>
    </xf>
    <xf borderId="0" fillId="0" fontId="5" numFmtId="2" xfId="0" applyFont="1" applyNumberFormat="1"/>
    <xf borderId="0" fillId="0" fontId="9" numFmtId="0" xfId="0" applyFont="1"/>
    <xf borderId="0" fillId="0" fontId="10" numFmtId="0" xfId="0" applyFont="1"/>
    <xf borderId="0" fillId="0" fontId="10" numFmtId="165" xfId="0" applyFont="1" applyNumberFormat="1"/>
    <xf borderId="0" fillId="0" fontId="7" numFmtId="0" xfId="0" applyFont="1"/>
    <xf borderId="1" fillId="3" fontId="7" numFmtId="1" xfId="0" applyBorder="1" applyFont="1" applyNumberFormat="1"/>
    <xf borderId="0" fillId="0" fontId="7" numFmtId="1" xfId="0" applyFont="1" applyNumberFormat="1"/>
    <xf borderId="1" fillId="3" fontId="7" numFmtId="1" xfId="0" applyAlignment="1" applyBorder="1" applyFont="1" applyNumberFormat="1">
      <alignment horizontal="right"/>
    </xf>
    <xf borderId="1" fillId="3" fontId="7" numFmtId="9" xfId="0" applyBorder="1" applyFont="1" applyNumberFormat="1"/>
    <xf borderId="0" fillId="0" fontId="8" numFmtId="0" xfId="0" applyFont="1"/>
    <xf borderId="0" fillId="0" fontId="5" numFmtId="0" xfId="0" applyAlignment="1" applyFont="1">
      <alignment horizontal="left"/>
    </xf>
    <xf borderId="1" fillId="3" fontId="11" numFmtId="0" xfId="0" applyBorder="1" applyFont="1"/>
    <xf borderId="0" fillId="0" fontId="11" numFmtId="0" xfId="0" applyFont="1"/>
    <xf borderId="0" fillId="0" fontId="11" numFmtId="165" xfId="0" applyFont="1" applyNumberFormat="1"/>
    <xf borderId="0" fillId="0" fontId="6" numFmtId="0" xfId="0" applyFont="1"/>
    <xf borderId="0" fillId="0" fontId="9" numFmtId="0" xfId="0" applyAlignment="1" applyFont="1">
      <alignment horizontal="right"/>
    </xf>
    <xf borderId="0" fillId="0" fontId="5" numFmtId="10" xfId="0" applyFont="1" applyNumberFormat="1"/>
    <xf borderId="1" fillId="4" fontId="5" numFmtId="165" xfId="0" applyBorder="1" applyFill="1" applyFont="1" applyNumberFormat="1"/>
    <xf borderId="1" fillId="5" fontId="5" numFmtId="165" xfId="0" applyBorder="1" applyFill="1" applyFont="1" applyNumberFormat="1"/>
    <xf borderId="4" fillId="0" fontId="5" numFmtId="165" xfId="0" applyBorder="1" applyFont="1" applyNumberFormat="1"/>
    <xf borderId="0" fillId="0" fontId="8" numFmtId="0" xfId="0" applyAlignment="1" applyFont="1">
      <alignment horizontal="left"/>
    </xf>
    <xf borderId="3" fillId="0" fontId="9" numFmtId="165" xfId="0" applyBorder="1" applyFont="1" applyNumberFormat="1"/>
    <xf borderId="3" fillId="0" fontId="8" numFmtId="165" xfId="0" applyBorder="1" applyFont="1" applyNumberFormat="1"/>
    <xf borderId="0" fillId="0" fontId="10" numFmtId="0" xfId="0" applyAlignment="1" applyFont="1">
      <alignment horizontal="left"/>
    </xf>
    <xf borderId="0" fillId="0" fontId="12" numFmtId="0" xfId="0" applyFont="1"/>
    <xf borderId="0" fillId="0" fontId="2" numFmtId="165" xfId="0" applyFont="1" applyNumberFormat="1"/>
    <xf borderId="4" fillId="0" fontId="2" numFmtId="165" xfId="0" applyBorder="1" applyFont="1" applyNumberFormat="1"/>
    <xf borderId="1" fillId="6" fontId="2" numFmtId="0" xfId="0" applyBorder="1" applyFill="1" applyFont="1"/>
    <xf borderId="0" fillId="0" fontId="13" numFmtId="0" xfId="0" applyFont="1"/>
    <xf borderId="0" fillId="0" fontId="14" numFmtId="0" xfId="0" applyFont="1"/>
    <xf borderId="1" fillId="2" fontId="14" numFmtId="0" xfId="0" applyBorder="1" applyFont="1"/>
    <xf borderId="1" fillId="2" fontId="3" numFmtId="166" xfId="0" applyBorder="1" applyFont="1" applyNumberFormat="1"/>
    <xf borderId="0" fillId="0" fontId="2" numFmtId="0" xfId="0" applyFont="1"/>
    <xf borderId="1" fillId="7" fontId="5" numFmtId="0" xfId="0" applyBorder="1" applyFill="1" applyFont="1"/>
    <xf borderId="0" fillId="0" fontId="7" numFmtId="9" xfId="0" applyFont="1" applyNumberFormat="1"/>
    <xf borderId="0" fillId="0" fontId="15" numFmtId="0" xfId="0" applyFont="1"/>
    <xf borderId="0" fillId="0" fontId="3" numFmtId="0" xfId="0" applyFont="1"/>
    <xf borderId="0" fillId="0" fontId="7" numFmtId="1" xfId="0" applyAlignment="1" applyFont="1" applyNumberFormat="1">
      <alignment horizontal="right"/>
    </xf>
    <xf borderId="1" fillId="8" fontId="2" numFmtId="165" xfId="0" applyBorder="1" applyFill="1" applyFont="1" applyNumberFormat="1"/>
    <xf borderId="1" fillId="9" fontId="2" numFmtId="165" xfId="0" applyBorder="1" applyFill="1" applyFont="1" applyNumberFormat="1"/>
    <xf borderId="1" fillId="2" fontId="16" numFmtId="0" xfId="0" applyBorder="1" applyFont="1"/>
    <xf borderId="0" fillId="0" fontId="8" numFmtId="165" xfId="0" applyFont="1" applyNumberFormat="1"/>
    <xf borderId="1" fillId="10" fontId="14" numFmtId="0" xfId="0" applyBorder="1" applyFill="1" applyFont="1"/>
    <xf borderId="1" fillId="10" fontId="3" numFmtId="166" xfId="0" applyBorder="1" applyFont="1" applyNumberFormat="1"/>
    <xf borderId="1" fillId="7" fontId="2" numFmtId="0" xfId="0" applyBorder="1" applyFont="1"/>
    <xf borderId="1" fillId="2" fontId="3" numFmtId="0" xfId="0" applyBorder="1" applyFont="1"/>
    <xf borderId="1" fillId="2" fontId="17" numFmtId="0" xfId="0" applyBorder="1" applyFont="1"/>
    <xf borderId="1" fillId="2" fontId="17" numFmtId="167" xfId="0" applyBorder="1" applyFont="1" applyNumberFormat="1"/>
    <xf borderId="1" fillId="2" fontId="18" numFmtId="167" xfId="0" applyBorder="1" applyFont="1" applyNumberFormat="1"/>
    <xf borderId="5" fillId="0" fontId="11" numFmtId="0" xfId="0" applyBorder="1" applyFont="1"/>
    <xf borderId="6" fillId="0" fontId="11" numFmtId="0" xfId="0" applyBorder="1" applyFont="1"/>
    <xf borderId="7" fillId="0" fontId="11" numFmtId="0" xfId="0" applyBorder="1" applyFont="1"/>
    <xf borderId="0" fillId="0" fontId="8" numFmtId="1" xfId="0" applyFont="1" applyNumberFormat="1"/>
    <xf borderId="0" fillId="0" fontId="19" numFmtId="0" xfId="0" applyFont="1"/>
    <xf borderId="0" fillId="0" fontId="20" numFmtId="0" xfId="0" applyAlignment="1" applyFont="1">
      <alignment horizontal="center"/>
    </xf>
    <xf borderId="0" fillId="0" fontId="20" numFmtId="0" xfId="0" applyFont="1"/>
    <xf borderId="8" fillId="3" fontId="6" numFmtId="0" xfId="0" applyBorder="1" applyFont="1"/>
    <xf borderId="1" fillId="3" fontId="11" numFmtId="168" xfId="0" applyAlignment="1" applyBorder="1" applyFont="1" applyNumberFormat="1">
      <alignment horizontal="right"/>
    </xf>
    <xf borderId="1" fillId="3" fontId="11" numFmtId="3" xfId="0" applyAlignment="1" applyBorder="1" applyFont="1" applyNumberFormat="1">
      <alignment horizontal="right"/>
    </xf>
    <xf borderId="1" fillId="3" fontId="11" numFmtId="9" xfId="0" applyAlignment="1" applyBorder="1" applyFont="1" applyNumberFormat="1">
      <alignment horizontal="right"/>
    </xf>
    <xf borderId="9" fillId="3" fontId="11" numFmtId="9" xfId="0" applyAlignment="1" applyBorder="1" applyFont="1" applyNumberFormat="1">
      <alignment horizontal="right"/>
    </xf>
    <xf borderId="0" fillId="0" fontId="8" numFmtId="3" xfId="0" applyFont="1" applyNumberFormat="1"/>
    <xf borderId="0" fillId="0" fontId="7" numFmtId="3" xfId="0" applyFont="1" applyNumberFormat="1"/>
    <xf borderId="0" fillId="0" fontId="7" numFmtId="3" xfId="0" applyAlignment="1" applyFont="1" applyNumberFormat="1">
      <alignment horizontal="right"/>
    </xf>
    <xf borderId="0" fillId="0" fontId="7" numFmtId="9" xfId="0" applyAlignment="1" applyFont="1" applyNumberFormat="1">
      <alignment horizontal="right"/>
    </xf>
    <xf borderId="0" fillId="0" fontId="5" numFmtId="1" xfId="0" applyFont="1" applyNumberFormat="1"/>
    <xf borderId="0" fillId="0" fontId="21" numFmtId="0" xfId="0" applyFont="1"/>
    <xf borderId="0" fillId="0" fontId="22" numFmtId="0" xfId="0" applyFont="1"/>
    <xf borderId="1" fillId="11" fontId="8" numFmtId="0" xfId="0" applyBorder="1" applyFill="1" applyFont="1"/>
    <xf borderId="1" fillId="11" fontId="7" numFmtId="0" xfId="0" applyBorder="1" applyFont="1"/>
    <xf borderId="1" fillId="11" fontId="19" numFmtId="0" xfId="0" applyBorder="1" applyFont="1"/>
    <xf borderId="1" fillId="11" fontId="20" numFmtId="0" xfId="0" applyBorder="1" applyFont="1"/>
    <xf borderId="1" fillId="9" fontId="8" numFmtId="0" xfId="0" applyBorder="1" applyFont="1"/>
    <xf borderId="1" fillId="9" fontId="7" numFmtId="0" xfId="0" applyBorder="1" applyFont="1"/>
    <xf borderId="1" fillId="9" fontId="19" numFmtId="0" xfId="0" applyBorder="1" applyFont="1"/>
    <xf borderId="1" fillId="9" fontId="20" numFmtId="0" xfId="0" applyBorder="1" applyFont="1"/>
    <xf borderId="1" fillId="3" fontId="11" numFmtId="0" xfId="0" applyAlignment="1" applyBorder="1" applyFont="1">
      <alignment horizontal="right"/>
    </xf>
    <xf borderId="10" fillId="0" fontId="7" numFmtId="0" xfId="0" applyBorder="1" applyFont="1"/>
    <xf borderId="11" fillId="0" fontId="7" numFmtId="168" xfId="0" applyAlignment="1" applyBorder="1" applyFont="1" applyNumberFormat="1">
      <alignment horizontal="right"/>
    </xf>
    <xf borderId="11" fillId="0" fontId="7" numFmtId="3" xfId="0" applyAlignment="1" applyBorder="1" applyFont="1" applyNumberFormat="1">
      <alignment horizontal="right"/>
    </xf>
    <xf borderId="11" fillId="0" fontId="7" numFmtId="0" xfId="0" applyAlignment="1" applyBorder="1" applyFont="1">
      <alignment horizontal="right"/>
    </xf>
    <xf borderId="12" fillId="0" fontId="7" numFmtId="9" xfId="0" applyAlignment="1" applyBorder="1" applyFont="1" applyNumberFormat="1">
      <alignment horizontal="right"/>
    </xf>
    <xf borderId="0" fillId="0" fontId="7" numFmtId="168" xfId="0" applyAlignment="1" applyFont="1" applyNumberFormat="1">
      <alignment horizontal="right"/>
    </xf>
    <xf borderId="0" fillId="0" fontId="1" numFmtId="0" xfId="0" applyFont="1"/>
    <xf borderId="0" fillId="0" fontId="2" numFmtId="168" xfId="0" applyAlignment="1" applyFont="1" applyNumberFormat="1">
      <alignment horizontal="right"/>
    </xf>
    <xf borderId="0" fillId="0" fontId="2" numFmtId="3" xfId="0" applyAlignment="1" applyFont="1" applyNumberFormat="1">
      <alignment horizontal="right"/>
    </xf>
    <xf borderId="0" fillId="0" fontId="2" numFmtId="0" xfId="0" applyAlignment="1" applyFont="1">
      <alignment horizontal="right"/>
    </xf>
    <xf borderId="0" fillId="0" fontId="5" numFmtId="168" xfId="0" applyAlignment="1" applyFont="1" applyNumberFormat="1">
      <alignment horizontal="right"/>
    </xf>
    <xf borderId="0" fillId="0" fontId="5" numFmtId="3" xfId="0" applyAlignment="1" applyFont="1" applyNumberFormat="1">
      <alignment horizontal="right"/>
    </xf>
    <xf borderId="0" fillId="0" fontId="5" numFmtId="9" xfId="0" applyAlignment="1" applyFont="1" applyNumberFormat="1">
      <alignment horizontal="right"/>
    </xf>
    <xf borderId="1" fillId="12" fontId="8" numFmtId="0" xfId="0" applyBorder="1" applyFill="1" applyFont="1"/>
    <xf borderId="1" fillId="12" fontId="7" numFmtId="0" xfId="0" applyBorder="1" applyFont="1"/>
    <xf borderId="1" fillId="12" fontId="19" numFmtId="0" xfId="0" applyBorder="1" applyFont="1"/>
    <xf borderId="1" fillId="12" fontId="20" numFmtId="0" xfId="0" applyBorder="1" applyFont="1"/>
    <xf borderId="13" fillId="2" fontId="23" numFmtId="0" xfId="0" applyBorder="1" applyFont="1"/>
    <xf borderId="14" fillId="2" fontId="9" numFmtId="0" xfId="0" applyBorder="1" applyFont="1"/>
    <xf borderId="8" fillId="2" fontId="8" numFmtId="0" xfId="0" applyBorder="1" applyFont="1"/>
    <xf borderId="9" fillId="2" fontId="8" numFmtId="0" xfId="0" applyBorder="1" applyFont="1"/>
    <xf borderId="8" fillId="2" fontId="5" numFmtId="0" xfId="0" applyAlignment="1" applyBorder="1" applyFont="1">
      <alignment horizontal="left"/>
    </xf>
    <xf borderId="9" fillId="3" fontId="5" numFmtId="165" xfId="0" applyBorder="1" applyFont="1" applyNumberFormat="1"/>
    <xf borderId="8" fillId="2" fontId="5" numFmtId="0" xfId="0" applyBorder="1" applyFont="1"/>
    <xf borderId="15" fillId="2" fontId="8" numFmtId="0" xfId="0" applyBorder="1" applyFont="1"/>
    <xf borderId="16" fillId="2" fontId="7" numFmtId="165" xfId="0" applyBorder="1" applyFont="1" applyNumberFormat="1"/>
    <xf borderId="17" fillId="2" fontId="8" numFmtId="0" xfId="0" applyBorder="1" applyFont="1"/>
    <xf borderId="14" fillId="2" fontId="8" numFmtId="0" xfId="0" applyBorder="1" applyFont="1"/>
    <xf borderId="1" fillId="2" fontId="8" numFmtId="0" xfId="0" applyBorder="1" applyFont="1"/>
    <xf borderId="1" fillId="13" fontId="5" numFmtId="0" xfId="0" applyBorder="1" applyFill="1" applyFont="1"/>
    <xf borderId="1" fillId="2" fontId="5" numFmtId="0" xfId="0" applyBorder="1" applyFont="1"/>
    <xf borderId="1" fillId="13" fontId="5" numFmtId="165" xfId="0" applyBorder="1" applyFont="1" applyNumberFormat="1"/>
    <xf borderId="1" fillId="2" fontId="5" numFmtId="165" xfId="0" applyBorder="1" applyFont="1" applyNumberFormat="1"/>
    <xf borderId="9" fillId="13" fontId="11" numFmtId="165" xfId="0" applyBorder="1" applyFont="1" applyNumberFormat="1"/>
    <xf borderId="8" fillId="2" fontId="7" numFmtId="0" xfId="0" applyBorder="1" applyFont="1"/>
    <xf borderId="1" fillId="13" fontId="7" numFmtId="165" xfId="0" applyBorder="1" applyFont="1" applyNumberFormat="1"/>
    <xf borderId="1" fillId="2" fontId="7" numFmtId="165" xfId="0" applyBorder="1" applyFont="1" applyNumberFormat="1"/>
    <xf borderId="9" fillId="13" fontId="7" numFmtId="165" xfId="0" applyBorder="1" applyFont="1" applyNumberFormat="1"/>
    <xf borderId="18" fillId="2" fontId="7" numFmtId="165" xfId="0" applyBorder="1" applyFont="1" applyNumberFormat="1"/>
    <xf borderId="18" fillId="2" fontId="8" numFmtId="0" xfId="0" applyBorder="1" applyFont="1"/>
  </cellXfs>
  <cellStyles count="1">
    <cellStyle xfId="0" name="Normal" builtinId="0"/>
  </cellStyles>
  <dxfs count="2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7C3"/>
          <bgColor rgb="FFF4C7C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3.88"/>
    <col customWidth="1" min="2" max="2" width="61.5"/>
    <col customWidth="1" min="3" max="3" width="2.38"/>
    <col customWidth="1" min="4" max="37" width="14.5"/>
  </cols>
  <sheetData>
    <row r="1" ht="22.5" customHeight="1">
      <c r="F1" s="1">
        <v>2022.0</v>
      </c>
    </row>
    <row r="2" ht="21.75" customHeight="1">
      <c r="B2" s="2"/>
      <c r="C2" s="2"/>
      <c r="D2" s="2"/>
      <c r="E2" s="2"/>
      <c r="F2" s="3">
        <v>44562.0</v>
      </c>
      <c r="G2" s="3">
        <v>44593.0</v>
      </c>
      <c r="H2" s="3">
        <v>44622.0</v>
      </c>
      <c r="I2" s="3">
        <v>44653.0</v>
      </c>
      <c r="J2" s="3">
        <v>44682.0</v>
      </c>
      <c r="K2" s="3">
        <v>44713.0</v>
      </c>
      <c r="L2" s="3">
        <v>44743.0</v>
      </c>
      <c r="M2" s="3">
        <v>44774.0</v>
      </c>
      <c r="N2" s="3">
        <v>44805.0</v>
      </c>
      <c r="O2" s="3">
        <v>44835.0</v>
      </c>
      <c r="P2" s="3">
        <v>44866.0</v>
      </c>
      <c r="Q2" s="3">
        <v>44896.0</v>
      </c>
      <c r="R2" s="4">
        <v>2022.0</v>
      </c>
    </row>
    <row r="3" ht="15.75" customHeight="1">
      <c r="B3" s="5" t="s">
        <v>0</v>
      </c>
      <c r="D3" s="6" t="s">
        <v>1</v>
      </c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8"/>
    </row>
    <row r="4" ht="15.75" customHeight="1">
      <c r="B4" s="9" t="s">
        <v>2</v>
      </c>
      <c r="C4" s="10"/>
      <c r="D4" s="10"/>
      <c r="E4" s="10"/>
      <c r="F4" s="11">
        <v>1.0</v>
      </c>
      <c r="G4" s="11">
        <v>0.0</v>
      </c>
      <c r="H4" s="11">
        <v>0.0</v>
      </c>
      <c r="I4" s="11">
        <v>0.0</v>
      </c>
      <c r="J4" s="11">
        <v>0.0</v>
      </c>
      <c r="K4" s="11">
        <v>0.0</v>
      </c>
      <c r="L4" s="11">
        <v>0.0</v>
      </c>
      <c r="M4" s="11">
        <v>0.0</v>
      </c>
      <c r="N4" s="11">
        <v>0.0</v>
      </c>
      <c r="O4" s="11">
        <v>0.0</v>
      </c>
      <c r="P4" s="11">
        <v>0.0</v>
      </c>
      <c r="Q4" s="11">
        <v>0.0</v>
      </c>
      <c r="R4" s="8"/>
    </row>
    <row r="5" ht="15.75" customHeight="1">
      <c r="B5" s="12" t="s">
        <v>3</v>
      </c>
      <c r="F5" s="7">
        <v>1.0</v>
      </c>
      <c r="G5" s="7">
        <f t="shared" ref="G5:Q5" si="1">F5+G4</f>
        <v>1</v>
      </c>
      <c r="H5" s="7">
        <f t="shared" si="1"/>
        <v>1</v>
      </c>
      <c r="I5" s="7">
        <f t="shared" si="1"/>
        <v>1</v>
      </c>
      <c r="J5" s="7">
        <f t="shared" si="1"/>
        <v>1</v>
      </c>
      <c r="K5" s="7">
        <f t="shared" si="1"/>
        <v>1</v>
      </c>
      <c r="L5" s="7">
        <f t="shared" si="1"/>
        <v>1</v>
      </c>
      <c r="M5" s="7">
        <f t="shared" si="1"/>
        <v>1</v>
      </c>
      <c r="N5" s="7">
        <f t="shared" si="1"/>
        <v>1</v>
      </c>
      <c r="O5" s="7">
        <f t="shared" si="1"/>
        <v>1</v>
      </c>
      <c r="P5" s="7">
        <f t="shared" si="1"/>
        <v>1</v>
      </c>
      <c r="Q5" s="7">
        <f t="shared" si="1"/>
        <v>1</v>
      </c>
      <c r="R5" s="8"/>
    </row>
    <row r="6" ht="15.75" customHeight="1">
      <c r="B6" s="12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8"/>
    </row>
    <row r="7" ht="15.75" customHeight="1">
      <c r="A7" s="5"/>
      <c r="B7" s="13" t="s">
        <v>4</v>
      </c>
      <c r="C7" s="13"/>
      <c r="D7" s="13"/>
      <c r="E7" s="13"/>
      <c r="F7" s="13">
        <v>0.0</v>
      </c>
      <c r="G7" s="14">
        <v>50000.0</v>
      </c>
      <c r="H7" s="14">
        <v>50000.0</v>
      </c>
      <c r="I7" s="14">
        <v>50000.0</v>
      </c>
      <c r="J7" s="14">
        <v>50000.0</v>
      </c>
      <c r="K7" s="14">
        <v>50000.0</v>
      </c>
      <c r="L7" s="14">
        <v>100000.0</v>
      </c>
      <c r="M7" s="14">
        <v>100000.0</v>
      </c>
      <c r="N7" s="14">
        <v>100000.0</v>
      </c>
      <c r="O7" s="14">
        <v>100000.0</v>
      </c>
      <c r="P7" s="14">
        <v>100000.0</v>
      </c>
      <c r="Q7" s="14">
        <v>100000.0</v>
      </c>
      <c r="R7" s="15">
        <f>SUM(F7:Q7)</f>
        <v>850000</v>
      </c>
      <c r="S7" s="5"/>
      <c r="T7" s="5"/>
      <c r="U7" s="5"/>
      <c r="V7" s="5"/>
      <c r="W7" s="5"/>
      <c r="X7" s="5"/>
      <c r="Y7" s="5"/>
      <c r="Z7" s="5"/>
    </row>
    <row r="8" ht="15.75" customHeight="1"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16"/>
    </row>
    <row r="9" ht="15.75" customHeight="1">
      <c r="B9" s="5" t="s">
        <v>5</v>
      </c>
      <c r="F9" s="15">
        <f t="shared" ref="F9:Q9" si="2">F10</f>
        <v>1500</v>
      </c>
      <c r="G9" s="15">
        <f t="shared" si="2"/>
        <v>0</v>
      </c>
      <c r="H9" s="15">
        <f t="shared" si="2"/>
        <v>0</v>
      </c>
      <c r="I9" s="15">
        <f t="shared" si="2"/>
        <v>0</v>
      </c>
      <c r="J9" s="15">
        <f t="shared" si="2"/>
        <v>0</v>
      </c>
      <c r="K9" s="15">
        <f t="shared" si="2"/>
        <v>0</v>
      </c>
      <c r="L9" s="15">
        <f t="shared" si="2"/>
        <v>0</v>
      </c>
      <c r="M9" s="15">
        <f t="shared" si="2"/>
        <v>0</v>
      </c>
      <c r="N9" s="15">
        <f t="shared" si="2"/>
        <v>0</v>
      </c>
      <c r="O9" s="15">
        <f t="shared" si="2"/>
        <v>0</v>
      </c>
      <c r="P9" s="15">
        <f t="shared" si="2"/>
        <v>0</v>
      </c>
      <c r="Q9" s="15">
        <f t="shared" si="2"/>
        <v>0</v>
      </c>
      <c r="R9" s="16">
        <f t="shared" ref="R9:R10" si="4">SUM(F9:Q9)</f>
        <v>1500</v>
      </c>
    </row>
    <row r="10" ht="15.75" customHeight="1">
      <c r="B10" s="17" t="s">
        <v>6</v>
      </c>
      <c r="C10" s="10"/>
      <c r="D10" s="18">
        <v>1500.0</v>
      </c>
      <c r="F10" s="7">
        <f t="shared" ref="F10:Q10" si="3">$D10*F4</f>
        <v>1500</v>
      </c>
      <c r="G10" s="7">
        <f t="shared" si="3"/>
        <v>0</v>
      </c>
      <c r="H10" s="7">
        <f t="shared" si="3"/>
        <v>0</v>
      </c>
      <c r="I10" s="7">
        <f t="shared" si="3"/>
        <v>0</v>
      </c>
      <c r="J10" s="7">
        <f t="shared" si="3"/>
        <v>0</v>
      </c>
      <c r="K10" s="7">
        <f t="shared" si="3"/>
        <v>0</v>
      </c>
      <c r="L10" s="7">
        <f t="shared" si="3"/>
        <v>0</v>
      </c>
      <c r="M10" s="7">
        <f t="shared" si="3"/>
        <v>0</v>
      </c>
      <c r="N10" s="7">
        <f t="shared" si="3"/>
        <v>0</v>
      </c>
      <c r="O10" s="7">
        <f t="shared" si="3"/>
        <v>0</v>
      </c>
      <c r="P10" s="7">
        <f t="shared" si="3"/>
        <v>0</v>
      </c>
      <c r="Q10" s="7">
        <f t="shared" si="3"/>
        <v>0</v>
      </c>
      <c r="R10" s="19">
        <f t="shared" si="4"/>
        <v>1500</v>
      </c>
    </row>
    <row r="11" ht="15.75" customHeight="1">
      <c r="B11" s="20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16"/>
    </row>
    <row r="12" ht="15.75" customHeight="1">
      <c r="A12" s="5"/>
      <c r="B12" s="5" t="s">
        <v>7</v>
      </c>
      <c r="C12" s="5"/>
      <c r="D12" s="5"/>
      <c r="E12" s="5"/>
      <c r="F12" s="15">
        <f t="shared" ref="F12:Q12" si="5">F7-F9</f>
        <v>-1500</v>
      </c>
      <c r="G12" s="15">
        <f t="shared" si="5"/>
        <v>50000</v>
      </c>
      <c r="H12" s="15">
        <f t="shared" si="5"/>
        <v>50000</v>
      </c>
      <c r="I12" s="15">
        <f t="shared" si="5"/>
        <v>50000</v>
      </c>
      <c r="J12" s="15">
        <f t="shared" si="5"/>
        <v>50000</v>
      </c>
      <c r="K12" s="15">
        <f t="shared" si="5"/>
        <v>50000</v>
      </c>
      <c r="L12" s="15">
        <f t="shared" si="5"/>
        <v>100000</v>
      </c>
      <c r="M12" s="15">
        <f t="shared" si="5"/>
        <v>100000</v>
      </c>
      <c r="N12" s="15">
        <f t="shared" si="5"/>
        <v>100000</v>
      </c>
      <c r="O12" s="15">
        <f t="shared" si="5"/>
        <v>100000</v>
      </c>
      <c r="P12" s="15">
        <f t="shared" si="5"/>
        <v>100000</v>
      </c>
      <c r="Q12" s="15">
        <f t="shared" si="5"/>
        <v>100000</v>
      </c>
      <c r="R12" s="16">
        <f>SUM(F12:Q12)</f>
        <v>848500</v>
      </c>
      <c r="S12" s="5"/>
      <c r="T12" s="5"/>
      <c r="U12" s="5"/>
      <c r="V12" s="5"/>
      <c r="W12" s="5"/>
      <c r="X12" s="5"/>
      <c r="Y12" s="5"/>
      <c r="Z12" s="5"/>
    </row>
    <row r="13" ht="15.75" customHeight="1">
      <c r="B13" s="20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16"/>
    </row>
    <row r="14" ht="15.75" customHeight="1">
      <c r="A14" s="21"/>
      <c r="B14" s="21" t="s">
        <v>8</v>
      </c>
      <c r="C14" s="21"/>
      <c r="D14" s="21"/>
      <c r="E14" s="21"/>
      <c r="F14" s="15">
        <f t="shared" ref="F14:Q14" si="6">SUM(F16:F25)</f>
        <v>5705</v>
      </c>
      <c r="G14" s="15">
        <f t="shared" si="6"/>
        <v>4355</v>
      </c>
      <c r="H14" s="15">
        <f t="shared" si="6"/>
        <v>4155</v>
      </c>
      <c r="I14" s="15">
        <f t="shared" si="6"/>
        <v>7005</v>
      </c>
      <c r="J14" s="15">
        <f t="shared" si="6"/>
        <v>4155</v>
      </c>
      <c r="K14" s="15">
        <f t="shared" si="6"/>
        <v>4455</v>
      </c>
      <c r="L14" s="15">
        <f t="shared" si="6"/>
        <v>8405</v>
      </c>
      <c r="M14" s="15">
        <f t="shared" si="6"/>
        <v>5655</v>
      </c>
      <c r="N14" s="15">
        <f t="shared" si="6"/>
        <v>5755</v>
      </c>
      <c r="O14" s="15">
        <f t="shared" si="6"/>
        <v>8405</v>
      </c>
      <c r="P14" s="15">
        <f t="shared" si="6"/>
        <v>5655</v>
      </c>
      <c r="Q14" s="15">
        <f t="shared" si="6"/>
        <v>5655</v>
      </c>
      <c r="R14" s="15">
        <f>SUM(F14:Q14)</f>
        <v>69360</v>
      </c>
      <c r="S14" s="21"/>
      <c r="T14" s="21"/>
      <c r="U14" s="21"/>
      <c r="V14" s="21"/>
      <c r="W14" s="21"/>
      <c r="X14" s="21"/>
      <c r="Y14" s="21"/>
      <c r="Z14" s="21"/>
    </row>
    <row r="15" ht="15.75" customHeight="1">
      <c r="A15" s="22"/>
      <c r="B15" s="23"/>
      <c r="C15" s="22"/>
      <c r="D15" s="22"/>
      <c r="E15" s="22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16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</row>
    <row r="16" ht="15.75" customHeight="1">
      <c r="B16" s="17" t="s">
        <v>9</v>
      </c>
      <c r="C16" s="10"/>
      <c r="D16" s="18">
        <v>2000.0</v>
      </c>
      <c r="F16" s="7">
        <f t="shared" ref="F16:Q16" si="7">$D$16*F5</f>
        <v>2000</v>
      </c>
      <c r="G16" s="7">
        <f t="shared" si="7"/>
        <v>2000</v>
      </c>
      <c r="H16" s="7">
        <f t="shared" si="7"/>
        <v>2000</v>
      </c>
      <c r="I16" s="7">
        <f t="shared" si="7"/>
        <v>2000</v>
      </c>
      <c r="J16" s="7">
        <f t="shared" si="7"/>
        <v>2000</v>
      </c>
      <c r="K16" s="7">
        <f t="shared" si="7"/>
        <v>2000</v>
      </c>
      <c r="L16" s="7">
        <f t="shared" si="7"/>
        <v>2000</v>
      </c>
      <c r="M16" s="7">
        <f t="shared" si="7"/>
        <v>2000</v>
      </c>
      <c r="N16" s="7">
        <f t="shared" si="7"/>
        <v>2000</v>
      </c>
      <c r="O16" s="7">
        <f t="shared" si="7"/>
        <v>2000</v>
      </c>
      <c r="P16" s="7">
        <f t="shared" si="7"/>
        <v>2000</v>
      </c>
      <c r="Q16" s="7">
        <f t="shared" si="7"/>
        <v>2000</v>
      </c>
      <c r="R16" s="19">
        <f t="shared" ref="R16:R25" si="9">SUM(F16:Q16)</f>
        <v>24000</v>
      </c>
    </row>
    <row r="17" ht="15.75" customHeight="1">
      <c r="B17" s="17" t="s">
        <v>10</v>
      </c>
      <c r="C17" s="10"/>
      <c r="D17" s="18">
        <v>200.0</v>
      </c>
      <c r="F17" s="7">
        <f t="shared" ref="F17:Q17" si="8">$D$17*F5</f>
        <v>200</v>
      </c>
      <c r="G17" s="7">
        <f t="shared" si="8"/>
        <v>200</v>
      </c>
      <c r="H17" s="7">
        <f t="shared" si="8"/>
        <v>200</v>
      </c>
      <c r="I17" s="7">
        <f t="shared" si="8"/>
        <v>200</v>
      </c>
      <c r="J17" s="7">
        <f t="shared" si="8"/>
        <v>200</v>
      </c>
      <c r="K17" s="7">
        <f t="shared" si="8"/>
        <v>200</v>
      </c>
      <c r="L17" s="7">
        <f t="shared" si="8"/>
        <v>200</v>
      </c>
      <c r="M17" s="7">
        <f t="shared" si="8"/>
        <v>200</v>
      </c>
      <c r="N17" s="7">
        <f t="shared" si="8"/>
        <v>200</v>
      </c>
      <c r="O17" s="7">
        <f t="shared" si="8"/>
        <v>200</v>
      </c>
      <c r="P17" s="7">
        <f t="shared" si="8"/>
        <v>200</v>
      </c>
      <c r="Q17" s="7">
        <f t="shared" si="8"/>
        <v>200</v>
      </c>
      <c r="R17" s="19">
        <f t="shared" si="9"/>
        <v>2400</v>
      </c>
    </row>
    <row r="18" ht="15.75" customHeight="1">
      <c r="B18" s="20" t="s">
        <v>11</v>
      </c>
      <c r="D18" s="25">
        <f>0.06*D16</f>
        <v>120</v>
      </c>
      <c r="F18" s="7">
        <f t="shared" ref="F18:Q18" si="10">$D$18*F5</f>
        <v>120</v>
      </c>
      <c r="G18" s="7">
        <f t="shared" si="10"/>
        <v>120</v>
      </c>
      <c r="H18" s="7">
        <f t="shared" si="10"/>
        <v>120</v>
      </c>
      <c r="I18" s="7">
        <f t="shared" si="10"/>
        <v>120</v>
      </c>
      <c r="J18" s="7">
        <f t="shared" si="10"/>
        <v>120</v>
      </c>
      <c r="K18" s="7">
        <f t="shared" si="10"/>
        <v>120</v>
      </c>
      <c r="L18" s="7">
        <f t="shared" si="10"/>
        <v>120</v>
      </c>
      <c r="M18" s="7">
        <f t="shared" si="10"/>
        <v>120</v>
      </c>
      <c r="N18" s="7">
        <f t="shared" si="10"/>
        <v>120</v>
      </c>
      <c r="O18" s="7">
        <f t="shared" si="10"/>
        <v>120</v>
      </c>
      <c r="P18" s="7">
        <f t="shared" si="10"/>
        <v>120</v>
      </c>
      <c r="Q18" s="7">
        <f t="shared" si="10"/>
        <v>120</v>
      </c>
      <c r="R18" s="19">
        <f t="shared" si="9"/>
        <v>1440</v>
      </c>
    </row>
    <row r="19" ht="15.75" customHeight="1">
      <c r="B19" s="17" t="s">
        <v>12</v>
      </c>
      <c r="C19" s="10"/>
      <c r="D19" s="26">
        <f>11000/4</f>
        <v>2750</v>
      </c>
      <c r="F19" s="7">
        <f>$D19</f>
        <v>2750</v>
      </c>
      <c r="G19" s="7">
        <f>0</f>
        <v>0</v>
      </c>
      <c r="H19" s="7">
        <v>0.0</v>
      </c>
      <c r="I19" s="7">
        <f>$D19</f>
        <v>2750</v>
      </c>
      <c r="J19" s="7">
        <f>0</f>
        <v>0</v>
      </c>
      <c r="K19" s="7">
        <v>0.0</v>
      </c>
      <c r="L19" s="7">
        <f>$D19</f>
        <v>2750</v>
      </c>
      <c r="M19" s="7">
        <f>0</f>
        <v>0</v>
      </c>
      <c r="N19" s="7">
        <v>0.0</v>
      </c>
      <c r="O19" s="7">
        <f>$D19</f>
        <v>2750</v>
      </c>
      <c r="P19" s="7">
        <f>0</f>
        <v>0</v>
      </c>
      <c r="Q19" s="7">
        <v>0.0</v>
      </c>
      <c r="R19" s="19">
        <f t="shared" si="9"/>
        <v>11000</v>
      </c>
    </row>
    <row r="20" ht="15.75" customHeight="1">
      <c r="A20" s="27"/>
      <c r="B20" s="28" t="s">
        <v>13</v>
      </c>
      <c r="C20" s="26"/>
      <c r="D20" s="29">
        <v>0.03</v>
      </c>
      <c r="E20" s="27"/>
      <c r="F20" s="7">
        <f t="shared" ref="F20:Q20" si="11">$D20*F7</f>
        <v>0</v>
      </c>
      <c r="G20" s="7">
        <f t="shared" si="11"/>
        <v>1500</v>
      </c>
      <c r="H20" s="7">
        <f t="shared" si="11"/>
        <v>1500</v>
      </c>
      <c r="I20" s="7">
        <f t="shared" si="11"/>
        <v>1500</v>
      </c>
      <c r="J20" s="7">
        <f t="shared" si="11"/>
        <v>1500</v>
      </c>
      <c r="K20" s="7">
        <f t="shared" si="11"/>
        <v>1500</v>
      </c>
      <c r="L20" s="7">
        <f t="shared" si="11"/>
        <v>3000</v>
      </c>
      <c r="M20" s="7">
        <f t="shared" si="11"/>
        <v>3000</v>
      </c>
      <c r="N20" s="7">
        <f t="shared" si="11"/>
        <v>3000</v>
      </c>
      <c r="O20" s="7">
        <f t="shared" si="11"/>
        <v>3000</v>
      </c>
      <c r="P20" s="7">
        <f t="shared" si="11"/>
        <v>3000</v>
      </c>
      <c r="Q20" s="7">
        <f t="shared" si="11"/>
        <v>3000</v>
      </c>
      <c r="R20" s="19">
        <f t="shared" si="9"/>
        <v>25500</v>
      </c>
      <c r="S20" s="27"/>
      <c r="T20" s="27"/>
      <c r="U20" s="27"/>
      <c r="V20" s="27"/>
      <c r="W20" s="27"/>
      <c r="X20" s="27"/>
      <c r="Y20" s="27"/>
      <c r="Z20" s="27"/>
    </row>
    <row r="21" ht="15.75" customHeight="1">
      <c r="B21" s="20" t="s">
        <v>14</v>
      </c>
      <c r="D21" s="7">
        <f t="array" ref="D21">INDEX('Hypothèses'!A1:C10,MATCH('1'!B21,'Hypothèses'!B1:B10,0),MATCH('1'!D3,'Hypothèses'!2:2))</f>
        <v>100</v>
      </c>
      <c r="F21" s="7">
        <f t="shared" ref="F21:Q21" si="12">$D21</f>
        <v>100</v>
      </c>
      <c r="G21" s="7">
        <f t="shared" si="12"/>
        <v>100</v>
      </c>
      <c r="H21" s="7">
        <f t="shared" si="12"/>
        <v>100</v>
      </c>
      <c r="I21" s="7">
        <f t="shared" si="12"/>
        <v>100</v>
      </c>
      <c r="J21" s="7">
        <f t="shared" si="12"/>
        <v>100</v>
      </c>
      <c r="K21" s="7">
        <f t="shared" si="12"/>
        <v>100</v>
      </c>
      <c r="L21" s="7">
        <f t="shared" si="12"/>
        <v>100</v>
      </c>
      <c r="M21" s="7">
        <f t="shared" si="12"/>
        <v>100</v>
      </c>
      <c r="N21" s="7">
        <f t="shared" si="12"/>
        <v>100</v>
      </c>
      <c r="O21" s="7">
        <f t="shared" si="12"/>
        <v>100</v>
      </c>
      <c r="P21" s="7">
        <f t="shared" si="12"/>
        <v>100</v>
      </c>
      <c r="Q21" s="7">
        <f t="shared" si="12"/>
        <v>100</v>
      </c>
      <c r="R21" s="19">
        <f t="shared" si="9"/>
        <v>1200</v>
      </c>
    </row>
    <row r="22" ht="15.75" customHeight="1">
      <c r="B22" s="17" t="s">
        <v>15</v>
      </c>
      <c r="C22" s="10"/>
      <c r="D22" s="18">
        <v>95.0</v>
      </c>
      <c r="F22" s="7">
        <f t="shared" ref="F22:Q22" si="13">$D22</f>
        <v>95</v>
      </c>
      <c r="G22" s="7">
        <f t="shared" si="13"/>
        <v>95</v>
      </c>
      <c r="H22" s="7">
        <f t="shared" si="13"/>
        <v>95</v>
      </c>
      <c r="I22" s="7">
        <f t="shared" si="13"/>
        <v>95</v>
      </c>
      <c r="J22" s="7">
        <f t="shared" si="13"/>
        <v>95</v>
      </c>
      <c r="K22" s="7">
        <f t="shared" si="13"/>
        <v>95</v>
      </c>
      <c r="L22" s="7">
        <f t="shared" si="13"/>
        <v>95</v>
      </c>
      <c r="M22" s="7">
        <f t="shared" si="13"/>
        <v>95</v>
      </c>
      <c r="N22" s="7">
        <f t="shared" si="13"/>
        <v>95</v>
      </c>
      <c r="O22" s="7">
        <f t="shared" si="13"/>
        <v>95</v>
      </c>
      <c r="P22" s="7">
        <f t="shared" si="13"/>
        <v>95</v>
      </c>
      <c r="Q22" s="7">
        <f t="shared" si="13"/>
        <v>95</v>
      </c>
      <c r="R22" s="19">
        <f t="shared" si="9"/>
        <v>1140</v>
      </c>
    </row>
    <row r="23" ht="15.75" customHeight="1">
      <c r="B23" s="20" t="s">
        <v>16</v>
      </c>
      <c r="D23" s="7">
        <f t="array" ref="D23">INDEX('Hypothèses'!A2:C9,MATCH(B23,'Hypothèses'!B2:B9,0),MATCH(D3,'Hypothèses'!2:2,0))</f>
        <v>100</v>
      </c>
      <c r="F23" s="7">
        <f t="shared" ref="F23:Q23" si="14">$D23</f>
        <v>100</v>
      </c>
      <c r="G23" s="7">
        <f t="shared" si="14"/>
        <v>100</v>
      </c>
      <c r="H23" s="7">
        <f t="shared" si="14"/>
        <v>100</v>
      </c>
      <c r="I23" s="7">
        <f t="shared" si="14"/>
        <v>100</v>
      </c>
      <c r="J23" s="7">
        <f t="shared" si="14"/>
        <v>100</v>
      </c>
      <c r="K23" s="7">
        <f t="shared" si="14"/>
        <v>100</v>
      </c>
      <c r="L23" s="7">
        <f t="shared" si="14"/>
        <v>100</v>
      </c>
      <c r="M23" s="7">
        <f t="shared" si="14"/>
        <v>100</v>
      </c>
      <c r="N23" s="7">
        <f t="shared" si="14"/>
        <v>100</v>
      </c>
      <c r="O23" s="7">
        <f t="shared" si="14"/>
        <v>100</v>
      </c>
      <c r="P23" s="7">
        <f t="shared" si="14"/>
        <v>100</v>
      </c>
      <c r="Q23" s="7">
        <f t="shared" si="14"/>
        <v>100</v>
      </c>
      <c r="R23" s="19">
        <f t="shared" si="9"/>
        <v>1200</v>
      </c>
    </row>
    <row r="24" ht="15.75" customHeight="1">
      <c r="B24" s="20" t="s">
        <v>17</v>
      </c>
      <c r="D24" s="25">
        <f>0.02*D16</f>
        <v>40</v>
      </c>
      <c r="F24" s="7">
        <f t="shared" ref="F24:Q24" si="15">$D$24*F5</f>
        <v>40</v>
      </c>
      <c r="G24" s="7">
        <f t="shared" si="15"/>
        <v>40</v>
      </c>
      <c r="H24" s="7">
        <f t="shared" si="15"/>
        <v>40</v>
      </c>
      <c r="I24" s="7">
        <f t="shared" si="15"/>
        <v>40</v>
      </c>
      <c r="J24" s="7">
        <f t="shared" si="15"/>
        <v>40</v>
      </c>
      <c r="K24" s="7">
        <f t="shared" si="15"/>
        <v>40</v>
      </c>
      <c r="L24" s="7">
        <f t="shared" si="15"/>
        <v>40</v>
      </c>
      <c r="M24" s="7">
        <f t="shared" si="15"/>
        <v>40</v>
      </c>
      <c r="N24" s="7">
        <f t="shared" si="15"/>
        <v>40</v>
      </c>
      <c r="O24" s="7">
        <f t="shared" si="15"/>
        <v>40</v>
      </c>
      <c r="P24" s="7">
        <f t="shared" si="15"/>
        <v>40</v>
      </c>
      <c r="Q24" s="7">
        <f t="shared" si="15"/>
        <v>40</v>
      </c>
      <c r="R24" s="19">
        <f t="shared" si="9"/>
        <v>480</v>
      </c>
    </row>
    <row r="25" ht="15.75" customHeight="1">
      <c r="B25" s="20" t="s">
        <v>18</v>
      </c>
      <c r="D25" s="7">
        <f>'Hypothèses'!C6</f>
        <v>100</v>
      </c>
      <c r="F25" s="7">
        <f>D25*Salaires!C17</f>
        <v>300</v>
      </c>
      <c r="G25" s="7">
        <f>D25*Salaires!E17</f>
        <v>200</v>
      </c>
      <c r="H25" s="7">
        <f>D25*Salaires!G17</f>
        <v>0</v>
      </c>
      <c r="I25" s="7">
        <f>D25*Salaires!I17</f>
        <v>100</v>
      </c>
      <c r="J25" s="7">
        <f>D25*Salaires!K17</f>
        <v>0</v>
      </c>
      <c r="K25" s="7">
        <f>D25*Salaires!M17</f>
        <v>300</v>
      </c>
      <c r="L25" s="7">
        <f>D25*Salaires!O17</f>
        <v>0</v>
      </c>
      <c r="M25" s="7">
        <f>D25*Salaires!Q17</f>
        <v>0</v>
      </c>
      <c r="N25" s="7">
        <f>D25*Salaires!S17</f>
        <v>100</v>
      </c>
      <c r="O25" s="7">
        <f>D25*Salaires!U17</f>
        <v>0</v>
      </c>
      <c r="P25" s="7">
        <f>D25*Salaires!W17</f>
        <v>0</v>
      </c>
      <c r="Q25" s="7">
        <f>D25*Salaires!Y17</f>
        <v>0</v>
      </c>
      <c r="R25" s="19">
        <f t="shared" si="9"/>
        <v>1000</v>
      </c>
    </row>
    <row r="26" ht="15.75" customHeight="1">
      <c r="A26" s="30"/>
      <c r="B26" s="20"/>
      <c r="C26" s="30"/>
      <c r="D26" s="27"/>
      <c r="E26" s="30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16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</row>
    <row r="27" ht="15.75" customHeight="1">
      <c r="A27" s="22"/>
      <c r="B27" s="31" t="s">
        <v>19</v>
      </c>
      <c r="C27" s="22"/>
      <c r="D27" s="5"/>
      <c r="E27" s="22"/>
      <c r="F27" s="15">
        <f t="shared" ref="F27:Q27" si="16">SUM(F28:F31)</f>
        <v>19700</v>
      </c>
      <c r="G27" s="15">
        <f t="shared" si="16"/>
        <v>25940</v>
      </c>
      <c r="H27" s="15">
        <f t="shared" si="16"/>
        <v>25940</v>
      </c>
      <c r="I27" s="15">
        <f t="shared" si="16"/>
        <v>25940</v>
      </c>
      <c r="J27" s="15">
        <f t="shared" si="16"/>
        <v>25940</v>
      </c>
      <c r="K27" s="15">
        <f t="shared" si="16"/>
        <v>28820</v>
      </c>
      <c r="L27" s="15">
        <f t="shared" si="16"/>
        <v>28820</v>
      </c>
      <c r="M27" s="15">
        <f t="shared" si="16"/>
        <v>28820</v>
      </c>
      <c r="N27" s="15">
        <f t="shared" si="16"/>
        <v>28820</v>
      </c>
      <c r="O27" s="15">
        <f t="shared" si="16"/>
        <v>40340</v>
      </c>
      <c r="P27" s="15">
        <f t="shared" si="16"/>
        <v>40340</v>
      </c>
      <c r="Q27" s="15">
        <f t="shared" si="16"/>
        <v>40340</v>
      </c>
      <c r="R27" s="16">
        <f t="shared" ref="R27:R28" si="18">SUM(F27:Q27)</f>
        <v>359760</v>
      </c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</row>
    <row r="28" ht="15.75" customHeight="1">
      <c r="B28" s="32" t="s">
        <v>20</v>
      </c>
      <c r="C28" s="10"/>
      <c r="D28" s="18">
        <v>1700.0</v>
      </c>
      <c r="F28" s="7">
        <f t="shared" ref="F28:Q28" si="17">$D28*F5</f>
        <v>1700</v>
      </c>
      <c r="G28" s="7">
        <f t="shared" si="17"/>
        <v>1700</v>
      </c>
      <c r="H28" s="7">
        <f t="shared" si="17"/>
        <v>1700</v>
      </c>
      <c r="I28" s="7">
        <f t="shared" si="17"/>
        <v>1700</v>
      </c>
      <c r="J28" s="7">
        <f t="shared" si="17"/>
        <v>1700</v>
      </c>
      <c r="K28" s="7">
        <f t="shared" si="17"/>
        <v>1700</v>
      </c>
      <c r="L28" s="7">
        <f t="shared" si="17"/>
        <v>1700</v>
      </c>
      <c r="M28" s="7">
        <f t="shared" si="17"/>
        <v>1700</v>
      </c>
      <c r="N28" s="7">
        <f t="shared" si="17"/>
        <v>1700</v>
      </c>
      <c r="O28" s="7">
        <f t="shared" si="17"/>
        <v>1700</v>
      </c>
      <c r="P28" s="7">
        <f t="shared" si="17"/>
        <v>1700</v>
      </c>
      <c r="Q28" s="7">
        <f t="shared" si="17"/>
        <v>1700</v>
      </c>
      <c r="R28" s="19">
        <f t="shared" si="18"/>
        <v>20400</v>
      </c>
    </row>
    <row r="29" ht="15.75" customHeight="1">
      <c r="A29" s="33"/>
      <c r="B29" s="33" t="s">
        <v>21</v>
      </c>
      <c r="C29" s="33"/>
      <c r="D29" s="33"/>
      <c r="E29" s="33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19"/>
      <c r="S29" s="33"/>
      <c r="T29" s="33"/>
      <c r="U29" s="30"/>
      <c r="V29" s="33"/>
      <c r="W29" s="33"/>
      <c r="X29" s="33"/>
      <c r="Y29" s="33"/>
      <c r="Z29" s="33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</row>
    <row r="30" ht="15.75" customHeight="1">
      <c r="B30" s="20" t="s">
        <v>22</v>
      </c>
      <c r="F30" s="7">
        <f>Salaires!C15</f>
        <v>12500</v>
      </c>
      <c r="G30" s="7">
        <f>Salaires!E15</f>
        <v>16833.33333</v>
      </c>
      <c r="H30" s="7">
        <f>Salaires!E15</f>
        <v>16833.33333</v>
      </c>
      <c r="I30" s="7">
        <f>Salaires!G15</f>
        <v>16833.33333</v>
      </c>
      <c r="J30" s="7">
        <f>Salaires!G15</f>
        <v>16833.33333</v>
      </c>
      <c r="K30" s="7">
        <f>Salaires!I15</f>
        <v>18833.33333</v>
      </c>
      <c r="L30" s="7">
        <f>Salaires!I15</f>
        <v>18833.33333</v>
      </c>
      <c r="M30" s="7">
        <f>Salaires!K15</f>
        <v>18833.33333</v>
      </c>
      <c r="N30" s="7">
        <f>Salaires!K15</f>
        <v>18833.33333</v>
      </c>
      <c r="O30" s="7">
        <f>Salaires!M15</f>
        <v>26833.33333</v>
      </c>
      <c r="P30" s="7">
        <f>Salaires!M15</f>
        <v>26833.33333</v>
      </c>
      <c r="Q30" s="7">
        <f>Salaires!O15</f>
        <v>26833.33333</v>
      </c>
      <c r="R30" s="19">
        <f t="shared" ref="R30:R31" si="20">SUM(F30:Q30)</f>
        <v>235666.6667</v>
      </c>
      <c r="U30" s="30"/>
    </row>
    <row r="31" ht="15.75" customHeight="1">
      <c r="B31" s="17" t="s">
        <v>23</v>
      </c>
      <c r="C31" s="10"/>
      <c r="D31" s="18">
        <v>0.44</v>
      </c>
      <c r="F31" s="7">
        <f t="shared" ref="F31:Q31" si="19">$D31*F30</f>
        <v>5500</v>
      </c>
      <c r="G31" s="7">
        <f t="shared" si="19"/>
        <v>7406.666667</v>
      </c>
      <c r="H31" s="7">
        <f t="shared" si="19"/>
        <v>7406.666667</v>
      </c>
      <c r="I31" s="7">
        <f t="shared" si="19"/>
        <v>7406.666667</v>
      </c>
      <c r="J31" s="7">
        <f t="shared" si="19"/>
        <v>7406.666667</v>
      </c>
      <c r="K31" s="7">
        <f t="shared" si="19"/>
        <v>8286.666667</v>
      </c>
      <c r="L31" s="7">
        <f t="shared" si="19"/>
        <v>8286.666667</v>
      </c>
      <c r="M31" s="7">
        <f t="shared" si="19"/>
        <v>8286.666667</v>
      </c>
      <c r="N31" s="7">
        <f t="shared" si="19"/>
        <v>8286.666667</v>
      </c>
      <c r="O31" s="7">
        <f t="shared" si="19"/>
        <v>11806.66667</v>
      </c>
      <c r="P31" s="7">
        <f t="shared" si="19"/>
        <v>11806.66667</v>
      </c>
      <c r="Q31" s="7">
        <f t="shared" si="19"/>
        <v>11806.66667</v>
      </c>
      <c r="R31" s="19">
        <f t="shared" si="20"/>
        <v>103693.3333</v>
      </c>
      <c r="U31" s="30"/>
      <c r="W31" s="6"/>
    </row>
    <row r="32" ht="15.75" customHeight="1">
      <c r="A32" s="30"/>
      <c r="B32" s="20"/>
      <c r="C32" s="30"/>
      <c r="D32" s="25"/>
      <c r="E32" s="30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16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</row>
    <row r="33" ht="15.75" customHeight="1">
      <c r="A33" s="22"/>
      <c r="B33" s="31" t="s">
        <v>24</v>
      </c>
      <c r="C33" s="22"/>
      <c r="D33" s="5"/>
      <c r="E33" s="22"/>
      <c r="F33" s="15">
        <f t="shared" ref="F33:Q33" si="21">F9+F14+F27</f>
        <v>26905</v>
      </c>
      <c r="G33" s="15">
        <f t="shared" si="21"/>
        <v>30295</v>
      </c>
      <c r="H33" s="15">
        <f t="shared" si="21"/>
        <v>30095</v>
      </c>
      <c r="I33" s="15">
        <f t="shared" si="21"/>
        <v>32945</v>
      </c>
      <c r="J33" s="15">
        <f t="shared" si="21"/>
        <v>30095</v>
      </c>
      <c r="K33" s="15">
        <f t="shared" si="21"/>
        <v>33275</v>
      </c>
      <c r="L33" s="15">
        <f t="shared" si="21"/>
        <v>37225</v>
      </c>
      <c r="M33" s="15">
        <f t="shared" si="21"/>
        <v>34475</v>
      </c>
      <c r="N33" s="15">
        <f t="shared" si="21"/>
        <v>34575</v>
      </c>
      <c r="O33" s="15">
        <f t="shared" si="21"/>
        <v>48745</v>
      </c>
      <c r="P33" s="15">
        <f t="shared" si="21"/>
        <v>45995</v>
      </c>
      <c r="Q33" s="15">
        <f t="shared" si="21"/>
        <v>45995</v>
      </c>
      <c r="R33" s="16">
        <f>SUM(F33:Q33)</f>
        <v>430620</v>
      </c>
      <c r="S33" s="36"/>
      <c r="T33" s="22"/>
      <c r="U33" s="30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</row>
    <row r="34" ht="15.75" customHeight="1"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16"/>
      <c r="S34" s="22" t="s">
        <v>25</v>
      </c>
      <c r="U34" s="30"/>
      <c r="V34" s="30"/>
      <c r="W34" s="30"/>
      <c r="X34" s="30"/>
      <c r="Y34" s="1"/>
      <c r="AK34" s="30"/>
    </row>
    <row r="35" ht="15.75" customHeight="1">
      <c r="A35" s="5"/>
      <c r="B35" s="5" t="s">
        <v>26</v>
      </c>
      <c r="C35" s="5"/>
      <c r="D35" s="5"/>
      <c r="E35" s="5"/>
      <c r="F35" s="15">
        <f t="shared" ref="F35:Q35" si="22">F12-(F14+F27)</f>
        <v>-26905</v>
      </c>
      <c r="G35" s="15">
        <f t="shared" si="22"/>
        <v>19705</v>
      </c>
      <c r="H35" s="15">
        <f t="shared" si="22"/>
        <v>19905</v>
      </c>
      <c r="I35" s="15">
        <f t="shared" si="22"/>
        <v>17055</v>
      </c>
      <c r="J35" s="15">
        <f t="shared" si="22"/>
        <v>19905</v>
      </c>
      <c r="K35" s="15">
        <f t="shared" si="22"/>
        <v>16725</v>
      </c>
      <c r="L35" s="15">
        <f t="shared" si="22"/>
        <v>62775</v>
      </c>
      <c r="M35" s="15">
        <f t="shared" si="22"/>
        <v>65525</v>
      </c>
      <c r="N35" s="15">
        <f t="shared" si="22"/>
        <v>65425</v>
      </c>
      <c r="O35" s="15">
        <f t="shared" si="22"/>
        <v>51255</v>
      </c>
      <c r="P35" s="15">
        <f t="shared" si="22"/>
        <v>54005</v>
      </c>
      <c r="Q35" s="15">
        <f t="shared" si="22"/>
        <v>54005</v>
      </c>
      <c r="R35" s="16">
        <f>SUM(F35:Q35)</f>
        <v>419380</v>
      </c>
      <c r="S35" s="37">
        <f>R35/R7</f>
        <v>0.4933882353</v>
      </c>
      <c r="T35" s="5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</row>
    <row r="36" ht="15.75" customHeight="1"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16"/>
      <c r="U36" s="30"/>
    </row>
    <row r="37" ht="15.75" customHeight="1">
      <c r="A37" s="5"/>
      <c r="B37" s="5" t="s">
        <v>27</v>
      </c>
      <c r="C37" s="5"/>
      <c r="D37" s="5"/>
      <c r="E37" s="5"/>
      <c r="F37" s="15">
        <f t="shared" ref="F37:Q37" si="23">F38</f>
        <v>1108.333333</v>
      </c>
      <c r="G37" s="15">
        <f t="shared" si="23"/>
        <v>1108.333333</v>
      </c>
      <c r="H37" s="15">
        <f t="shared" si="23"/>
        <v>1108.333333</v>
      </c>
      <c r="I37" s="15">
        <f t="shared" si="23"/>
        <v>1108.333333</v>
      </c>
      <c r="J37" s="15">
        <f t="shared" si="23"/>
        <v>1108.333333</v>
      </c>
      <c r="K37" s="15">
        <f t="shared" si="23"/>
        <v>1108.333333</v>
      </c>
      <c r="L37" s="15">
        <f t="shared" si="23"/>
        <v>1108.333333</v>
      </c>
      <c r="M37" s="15">
        <f t="shared" si="23"/>
        <v>1108.333333</v>
      </c>
      <c r="N37" s="15">
        <f t="shared" si="23"/>
        <v>1108.333333</v>
      </c>
      <c r="O37" s="15">
        <f t="shared" si="23"/>
        <v>1108.333333</v>
      </c>
      <c r="P37" s="15">
        <f t="shared" si="23"/>
        <v>1108.333333</v>
      </c>
      <c r="Q37" s="15">
        <f t="shared" si="23"/>
        <v>1108.333333</v>
      </c>
      <c r="R37" s="16">
        <f t="shared" ref="R37:R38" si="25">SUM(F37:Q37)</f>
        <v>13300</v>
      </c>
      <c r="S37" s="5"/>
      <c r="T37" s="5"/>
      <c r="U37" s="30"/>
      <c r="V37" s="5"/>
      <c r="W37" s="5"/>
      <c r="X37" s="5"/>
      <c r="Y37" s="5"/>
      <c r="Z37" s="5"/>
    </row>
    <row r="38" ht="15.75" customHeight="1">
      <c r="B38" s="20" t="s">
        <v>28</v>
      </c>
      <c r="D38" s="7">
        <f t="array" ref="D38">INDEX('Politique amortissement'!A1:G11,MATCH('1'!B38,'Politique amortissement'!B1:B9,0),MATCH('1'!D3,'Politique amortissement'!4:4,0))</f>
        <v>1108.333333</v>
      </c>
      <c r="F38" s="7">
        <f t="shared" ref="F38:Q38" si="24">$D38*F5</f>
        <v>1108.333333</v>
      </c>
      <c r="G38" s="7">
        <f t="shared" si="24"/>
        <v>1108.333333</v>
      </c>
      <c r="H38" s="7">
        <f t="shared" si="24"/>
        <v>1108.333333</v>
      </c>
      <c r="I38" s="7">
        <f t="shared" si="24"/>
        <v>1108.333333</v>
      </c>
      <c r="J38" s="7">
        <f t="shared" si="24"/>
        <v>1108.333333</v>
      </c>
      <c r="K38" s="7">
        <f t="shared" si="24"/>
        <v>1108.333333</v>
      </c>
      <c r="L38" s="7">
        <f t="shared" si="24"/>
        <v>1108.333333</v>
      </c>
      <c r="M38" s="7">
        <f t="shared" si="24"/>
        <v>1108.333333</v>
      </c>
      <c r="N38" s="7">
        <f t="shared" si="24"/>
        <v>1108.333333</v>
      </c>
      <c r="O38" s="7">
        <f t="shared" si="24"/>
        <v>1108.333333</v>
      </c>
      <c r="P38" s="7">
        <f t="shared" si="24"/>
        <v>1108.333333</v>
      </c>
      <c r="Q38" s="7">
        <f t="shared" si="24"/>
        <v>1108.333333</v>
      </c>
      <c r="R38" s="19">
        <f t="shared" si="25"/>
        <v>13300</v>
      </c>
      <c r="S38" s="36"/>
      <c r="U38" s="30"/>
    </row>
    <row r="39" ht="15.75" customHeight="1"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16"/>
      <c r="S39" s="30" t="s">
        <v>29</v>
      </c>
      <c r="U39" s="30"/>
    </row>
    <row r="40" ht="15.75" customHeight="1">
      <c r="A40" s="5"/>
      <c r="B40" s="5" t="s">
        <v>30</v>
      </c>
      <c r="C40" s="5"/>
      <c r="D40" s="5"/>
      <c r="E40" s="5"/>
      <c r="F40" s="38">
        <f t="shared" ref="F40:Q40" si="26">F35-F37</f>
        <v>-28013.33333</v>
      </c>
      <c r="G40" s="39">
        <f t="shared" si="26"/>
        <v>18596.66667</v>
      </c>
      <c r="H40" s="15">
        <f t="shared" si="26"/>
        <v>18796.66667</v>
      </c>
      <c r="I40" s="15">
        <f t="shared" si="26"/>
        <v>15946.66667</v>
      </c>
      <c r="J40" s="15">
        <f t="shared" si="26"/>
        <v>18796.66667</v>
      </c>
      <c r="K40" s="15">
        <f t="shared" si="26"/>
        <v>15616.66667</v>
      </c>
      <c r="L40" s="15">
        <f t="shared" si="26"/>
        <v>61666.66667</v>
      </c>
      <c r="M40" s="15">
        <f t="shared" si="26"/>
        <v>64416.66667</v>
      </c>
      <c r="N40" s="15">
        <f t="shared" si="26"/>
        <v>64316.66667</v>
      </c>
      <c r="O40" s="15">
        <f t="shared" si="26"/>
        <v>50146.66667</v>
      </c>
      <c r="P40" s="15">
        <f t="shared" si="26"/>
        <v>52896.66667</v>
      </c>
      <c r="Q40" s="15">
        <f t="shared" si="26"/>
        <v>52896.66667</v>
      </c>
      <c r="R40" s="40">
        <f>SUM(F40:Q40)</f>
        <v>406080</v>
      </c>
      <c r="S40" s="37">
        <f>R40/R7</f>
        <v>0.4777411765</v>
      </c>
      <c r="T40" s="5"/>
      <c r="U40" s="5"/>
      <c r="V40" s="5"/>
      <c r="W40" s="5"/>
      <c r="X40" s="5"/>
      <c r="Y40" s="5"/>
      <c r="Z40" s="5"/>
    </row>
    <row r="41" ht="15.75" customHeight="1"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ht="15.75" customHeight="1">
      <c r="F42" s="1">
        <v>2023.0</v>
      </c>
    </row>
    <row r="43" ht="15.75" customHeight="1">
      <c r="B43" s="2"/>
      <c r="C43" s="2"/>
      <c r="D43" s="2"/>
      <c r="E43" s="2"/>
      <c r="F43" s="3">
        <v>44927.0</v>
      </c>
      <c r="G43" s="3">
        <v>44958.0</v>
      </c>
      <c r="H43" s="3">
        <v>44986.0</v>
      </c>
      <c r="I43" s="3">
        <v>45017.0</v>
      </c>
      <c r="J43" s="3">
        <v>45047.0</v>
      </c>
      <c r="K43" s="3">
        <v>45078.0</v>
      </c>
      <c r="L43" s="3">
        <v>45108.0</v>
      </c>
      <c r="M43" s="3">
        <v>45139.0</v>
      </c>
      <c r="N43" s="3">
        <v>45170.0</v>
      </c>
      <c r="O43" s="3">
        <v>45200.0</v>
      </c>
      <c r="P43" s="3">
        <v>45231.0</v>
      </c>
      <c r="Q43" s="3">
        <v>45261.0</v>
      </c>
      <c r="R43" s="4">
        <v>2023.0</v>
      </c>
    </row>
    <row r="44" ht="15.75" customHeight="1">
      <c r="B44" s="5" t="s">
        <v>0</v>
      </c>
      <c r="D44" s="6" t="s">
        <v>1</v>
      </c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8"/>
    </row>
    <row r="45" ht="15.75" customHeight="1">
      <c r="B45" s="9" t="s">
        <v>2</v>
      </c>
      <c r="C45" s="10"/>
      <c r="D45" s="10"/>
      <c r="E45" s="10"/>
      <c r="F45" s="11">
        <v>0.0</v>
      </c>
      <c r="G45" s="11">
        <v>0.0</v>
      </c>
      <c r="H45" s="11">
        <v>0.0</v>
      </c>
      <c r="I45" s="11">
        <v>0.0</v>
      </c>
      <c r="J45" s="11">
        <v>0.0</v>
      </c>
      <c r="K45" s="11">
        <v>0.0</v>
      </c>
      <c r="L45" s="11">
        <v>0.0</v>
      </c>
      <c r="M45" s="11">
        <v>0.0</v>
      </c>
      <c r="N45" s="11">
        <v>0.0</v>
      </c>
      <c r="O45" s="11">
        <v>0.0</v>
      </c>
      <c r="P45" s="11">
        <v>0.0</v>
      </c>
      <c r="Q45" s="11">
        <v>0.0</v>
      </c>
      <c r="R45" s="8"/>
    </row>
    <row r="46" ht="15.75" customHeight="1">
      <c r="B46" s="41" t="s">
        <v>3</v>
      </c>
      <c r="F46" s="7">
        <f>F45+Q5</f>
        <v>1</v>
      </c>
      <c r="G46" s="7">
        <f t="shared" ref="G46:Q46" si="27">G45+F46</f>
        <v>1</v>
      </c>
      <c r="H46" s="7">
        <f t="shared" si="27"/>
        <v>1</v>
      </c>
      <c r="I46" s="7">
        <f t="shared" si="27"/>
        <v>1</v>
      </c>
      <c r="J46" s="7">
        <f t="shared" si="27"/>
        <v>1</v>
      </c>
      <c r="K46" s="7">
        <f t="shared" si="27"/>
        <v>1</v>
      </c>
      <c r="L46" s="7">
        <f t="shared" si="27"/>
        <v>1</v>
      </c>
      <c r="M46" s="7">
        <f t="shared" si="27"/>
        <v>1</v>
      </c>
      <c r="N46" s="7">
        <f t="shared" si="27"/>
        <v>1</v>
      </c>
      <c r="O46" s="7">
        <f t="shared" si="27"/>
        <v>1</v>
      </c>
      <c r="P46" s="7">
        <f t="shared" si="27"/>
        <v>1</v>
      </c>
      <c r="Q46" s="7">
        <f t="shared" si="27"/>
        <v>1</v>
      </c>
      <c r="R46" s="8"/>
    </row>
    <row r="47" ht="15.75" customHeight="1">
      <c r="B47" s="12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8"/>
    </row>
    <row r="48" ht="15.75" customHeight="1">
      <c r="B48" s="13" t="s">
        <v>4</v>
      </c>
      <c r="C48" s="13"/>
      <c r="D48" s="13"/>
      <c r="E48" s="13"/>
      <c r="F48" s="14">
        <v>200000.0</v>
      </c>
      <c r="G48" s="14">
        <v>200000.0</v>
      </c>
      <c r="H48" s="14">
        <v>200000.0</v>
      </c>
      <c r="I48" s="14">
        <v>200000.0</v>
      </c>
      <c r="J48" s="14">
        <v>200000.0</v>
      </c>
      <c r="K48" s="14">
        <v>200000.0</v>
      </c>
      <c r="L48" s="14">
        <v>200000.0</v>
      </c>
      <c r="M48" s="14">
        <v>200000.0</v>
      </c>
      <c r="N48" s="14">
        <v>200000.0</v>
      </c>
      <c r="O48" s="14">
        <v>200000.0</v>
      </c>
      <c r="P48" s="14">
        <v>200000.0</v>
      </c>
      <c r="Q48" s="14">
        <v>200000.0</v>
      </c>
      <c r="R48" s="42">
        <f>SUM(F48:Q48)</f>
        <v>2400000</v>
      </c>
    </row>
    <row r="49" ht="15.75" customHeight="1"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43"/>
    </row>
    <row r="50" ht="15.75" customHeight="1">
      <c r="B50" s="5" t="s">
        <v>5</v>
      </c>
      <c r="F50" s="15">
        <f t="shared" ref="F50:Q50" si="28">F51</f>
        <v>0</v>
      </c>
      <c r="G50" s="15">
        <f t="shared" si="28"/>
        <v>0</v>
      </c>
      <c r="H50" s="15">
        <f t="shared" si="28"/>
        <v>0</v>
      </c>
      <c r="I50" s="15">
        <f t="shared" si="28"/>
        <v>0</v>
      </c>
      <c r="J50" s="15">
        <f t="shared" si="28"/>
        <v>0</v>
      </c>
      <c r="K50" s="15">
        <f t="shared" si="28"/>
        <v>0</v>
      </c>
      <c r="L50" s="15">
        <f t="shared" si="28"/>
        <v>0</v>
      </c>
      <c r="M50" s="15">
        <f t="shared" si="28"/>
        <v>0</v>
      </c>
      <c r="N50" s="15">
        <f t="shared" si="28"/>
        <v>0</v>
      </c>
      <c r="O50" s="15">
        <f t="shared" si="28"/>
        <v>0</v>
      </c>
      <c r="P50" s="15">
        <f t="shared" si="28"/>
        <v>0</v>
      </c>
      <c r="Q50" s="15">
        <f t="shared" si="28"/>
        <v>0</v>
      </c>
      <c r="R50" s="42">
        <f t="shared" ref="R50:R51" si="30">SUM(F50:Q50)</f>
        <v>0</v>
      </c>
    </row>
    <row r="51" ht="15.75" customHeight="1">
      <c r="B51" s="17" t="s">
        <v>6</v>
      </c>
      <c r="C51" s="10"/>
      <c r="D51" s="18">
        <v>1500.0</v>
      </c>
      <c r="F51" s="7">
        <f t="shared" ref="F51:Q51" si="29">$D51*F45</f>
        <v>0</v>
      </c>
      <c r="G51" s="7">
        <f t="shared" si="29"/>
        <v>0</v>
      </c>
      <c r="H51" s="7">
        <f t="shared" si="29"/>
        <v>0</v>
      </c>
      <c r="I51" s="7">
        <f t="shared" si="29"/>
        <v>0</v>
      </c>
      <c r="J51" s="7">
        <f t="shared" si="29"/>
        <v>0</v>
      </c>
      <c r="K51" s="7">
        <f t="shared" si="29"/>
        <v>0</v>
      </c>
      <c r="L51" s="7">
        <f t="shared" si="29"/>
        <v>0</v>
      </c>
      <c r="M51" s="7">
        <f t="shared" si="29"/>
        <v>0</v>
      </c>
      <c r="N51" s="7">
        <f t="shared" si="29"/>
        <v>0</v>
      </c>
      <c r="O51" s="7">
        <f t="shared" si="29"/>
        <v>0</v>
      </c>
      <c r="P51" s="7">
        <f t="shared" si="29"/>
        <v>0</v>
      </c>
      <c r="Q51" s="7">
        <f t="shared" si="29"/>
        <v>0</v>
      </c>
      <c r="R51" s="43">
        <f t="shared" si="30"/>
        <v>0</v>
      </c>
    </row>
    <row r="52" ht="15.75" customHeight="1">
      <c r="B52" s="20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43"/>
    </row>
    <row r="53" ht="15.75" customHeight="1">
      <c r="B53" s="5" t="s">
        <v>7</v>
      </c>
      <c r="C53" s="5"/>
      <c r="D53" s="5"/>
      <c r="E53" s="5"/>
      <c r="F53" s="15">
        <f t="shared" ref="F53:Q53" si="31">F48-F50</f>
        <v>200000</v>
      </c>
      <c r="G53" s="15">
        <f t="shared" si="31"/>
        <v>200000</v>
      </c>
      <c r="H53" s="15">
        <f t="shared" si="31"/>
        <v>200000</v>
      </c>
      <c r="I53" s="15">
        <f t="shared" si="31"/>
        <v>200000</v>
      </c>
      <c r="J53" s="15">
        <f t="shared" si="31"/>
        <v>200000</v>
      </c>
      <c r="K53" s="15">
        <f t="shared" si="31"/>
        <v>200000</v>
      </c>
      <c r="L53" s="15">
        <f t="shared" si="31"/>
        <v>200000</v>
      </c>
      <c r="M53" s="15">
        <f t="shared" si="31"/>
        <v>200000</v>
      </c>
      <c r="N53" s="15">
        <f t="shared" si="31"/>
        <v>200000</v>
      </c>
      <c r="O53" s="15">
        <f t="shared" si="31"/>
        <v>200000</v>
      </c>
      <c r="P53" s="15">
        <f t="shared" si="31"/>
        <v>200000</v>
      </c>
      <c r="Q53" s="15">
        <f t="shared" si="31"/>
        <v>200000</v>
      </c>
      <c r="R53" s="16">
        <f>SUM(F53:Q53)</f>
        <v>2400000</v>
      </c>
    </row>
    <row r="54" ht="15.75" customHeight="1">
      <c r="B54" s="20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43"/>
    </row>
    <row r="55" ht="15.75" customHeight="1">
      <c r="B55" s="21" t="s">
        <v>8</v>
      </c>
      <c r="C55" s="21"/>
      <c r="D55" s="21"/>
      <c r="E55" s="21"/>
      <c r="F55" s="15">
        <f t="shared" ref="F55:Q55" si="32">SUM(F57:F66)</f>
        <v>14890</v>
      </c>
      <c r="G55" s="15">
        <f t="shared" si="32"/>
        <v>11940</v>
      </c>
      <c r="H55" s="15">
        <f t="shared" si="32"/>
        <v>12140</v>
      </c>
      <c r="I55" s="15">
        <f t="shared" si="32"/>
        <v>14690</v>
      </c>
      <c r="J55" s="15">
        <f t="shared" si="32"/>
        <v>12040</v>
      </c>
      <c r="K55" s="15">
        <f t="shared" si="32"/>
        <v>11840</v>
      </c>
      <c r="L55" s="15">
        <f t="shared" si="32"/>
        <v>14790</v>
      </c>
      <c r="M55" s="15">
        <f t="shared" si="32"/>
        <v>11840</v>
      </c>
      <c r="N55" s="15">
        <f t="shared" si="32"/>
        <v>12040</v>
      </c>
      <c r="O55" s="15">
        <f t="shared" si="32"/>
        <v>14590</v>
      </c>
      <c r="P55" s="15">
        <f t="shared" si="32"/>
        <v>12040</v>
      </c>
      <c r="Q55" s="15">
        <f t="shared" si="32"/>
        <v>11840</v>
      </c>
      <c r="R55" s="42">
        <f>SUM(F55:Q55)</f>
        <v>154680</v>
      </c>
    </row>
    <row r="56" ht="15.75" customHeight="1">
      <c r="A56" s="22"/>
      <c r="B56" s="23"/>
      <c r="C56" s="22"/>
      <c r="D56" s="22"/>
      <c r="E56" s="22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4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</row>
    <row r="57" ht="15.75" customHeight="1">
      <c r="B57" s="17" t="s">
        <v>9</v>
      </c>
      <c r="C57" s="10"/>
      <c r="D57" s="18">
        <v>5000.0</v>
      </c>
      <c r="F57" s="7">
        <f t="shared" ref="F57:Q57" si="33">$D$57*F46</f>
        <v>5000</v>
      </c>
      <c r="G57" s="7">
        <f t="shared" si="33"/>
        <v>5000</v>
      </c>
      <c r="H57" s="7">
        <f t="shared" si="33"/>
        <v>5000</v>
      </c>
      <c r="I57" s="7">
        <f t="shared" si="33"/>
        <v>5000</v>
      </c>
      <c r="J57" s="7">
        <f t="shared" si="33"/>
        <v>5000</v>
      </c>
      <c r="K57" s="7">
        <f t="shared" si="33"/>
        <v>5000</v>
      </c>
      <c r="L57" s="7">
        <f t="shared" si="33"/>
        <v>5000</v>
      </c>
      <c r="M57" s="7">
        <f t="shared" si="33"/>
        <v>5000</v>
      </c>
      <c r="N57" s="7">
        <f t="shared" si="33"/>
        <v>5000</v>
      </c>
      <c r="O57" s="7">
        <f t="shared" si="33"/>
        <v>5000</v>
      </c>
      <c r="P57" s="7">
        <f t="shared" si="33"/>
        <v>5000</v>
      </c>
      <c r="Q57" s="7">
        <f t="shared" si="33"/>
        <v>5000</v>
      </c>
      <c r="R57" s="43">
        <f t="shared" ref="R57:R66" si="35">SUM(F57:Q57)</f>
        <v>60000</v>
      </c>
    </row>
    <row r="58" ht="15.75" customHeight="1">
      <c r="B58" s="17" t="s">
        <v>31</v>
      </c>
      <c r="C58" s="10"/>
      <c r="D58" s="18">
        <v>350.0</v>
      </c>
      <c r="F58" s="7">
        <f t="shared" ref="F58:Q58" si="34">$D$58*F46</f>
        <v>350</v>
      </c>
      <c r="G58" s="7">
        <f t="shared" si="34"/>
        <v>350</v>
      </c>
      <c r="H58" s="7">
        <f t="shared" si="34"/>
        <v>350</v>
      </c>
      <c r="I58" s="7">
        <f t="shared" si="34"/>
        <v>350</v>
      </c>
      <c r="J58" s="7">
        <f t="shared" si="34"/>
        <v>350</v>
      </c>
      <c r="K58" s="7">
        <f t="shared" si="34"/>
        <v>350</v>
      </c>
      <c r="L58" s="7">
        <f t="shared" si="34"/>
        <v>350</v>
      </c>
      <c r="M58" s="7">
        <f t="shared" si="34"/>
        <v>350</v>
      </c>
      <c r="N58" s="7">
        <f t="shared" si="34"/>
        <v>350</v>
      </c>
      <c r="O58" s="7">
        <f t="shared" si="34"/>
        <v>350</v>
      </c>
      <c r="P58" s="7">
        <f t="shared" si="34"/>
        <v>350</v>
      </c>
      <c r="Q58" s="7">
        <f t="shared" si="34"/>
        <v>350</v>
      </c>
      <c r="R58" s="43">
        <f t="shared" si="35"/>
        <v>4200</v>
      </c>
    </row>
    <row r="59" ht="15.75" customHeight="1">
      <c r="B59" s="20" t="s">
        <v>11</v>
      </c>
      <c r="D59" s="25">
        <f>0.04*D57</f>
        <v>200</v>
      </c>
      <c r="F59" s="7">
        <f t="shared" ref="F59:Q59" si="36">D59*F46</f>
        <v>200</v>
      </c>
      <c r="G59" s="7">
        <f t="shared" si="36"/>
        <v>0</v>
      </c>
      <c r="H59" s="7">
        <f t="shared" si="36"/>
        <v>200</v>
      </c>
      <c r="I59" s="7">
        <f t="shared" si="36"/>
        <v>0</v>
      </c>
      <c r="J59" s="7">
        <f t="shared" si="36"/>
        <v>200</v>
      </c>
      <c r="K59" s="7">
        <f t="shared" si="36"/>
        <v>0</v>
      </c>
      <c r="L59" s="7">
        <f t="shared" si="36"/>
        <v>200</v>
      </c>
      <c r="M59" s="7">
        <f t="shared" si="36"/>
        <v>0</v>
      </c>
      <c r="N59" s="7">
        <f t="shared" si="36"/>
        <v>200</v>
      </c>
      <c r="O59" s="7">
        <f t="shared" si="36"/>
        <v>0</v>
      </c>
      <c r="P59" s="7">
        <f t="shared" si="36"/>
        <v>200</v>
      </c>
      <c r="Q59" s="7">
        <f t="shared" si="36"/>
        <v>0</v>
      </c>
      <c r="R59" s="43">
        <f t="shared" si="35"/>
        <v>1200</v>
      </c>
    </row>
    <row r="60" ht="15.75" customHeight="1">
      <c r="B60" s="17" t="s">
        <v>12</v>
      </c>
      <c r="C60" s="10"/>
      <c r="D60" s="18">
        <f>11000/4</f>
        <v>2750</v>
      </c>
      <c r="F60" s="7">
        <f>$D60</f>
        <v>2750</v>
      </c>
      <c r="G60" s="7">
        <f t="shared" ref="G60:H60" si="37">0</f>
        <v>0</v>
      </c>
      <c r="H60" s="7">
        <f t="shared" si="37"/>
        <v>0</v>
      </c>
      <c r="I60" s="7">
        <f>$D60</f>
        <v>2750</v>
      </c>
      <c r="J60" s="7">
        <f t="shared" ref="J60:K60" si="38">0</f>
        <v>0</v>
      </c>
      <c r="K60" s="7">
        <f t="shared" si="38"/>
        <v>0</v>
      </c>
      <c r="L60" s="7">
        <f>$D60</f>
        <v>2750</v>
      </c>
      <c r="M60" s="7">
        <f t="shared" ref="M60:N60" si="39">0</f>
        <v>0</v>
      </c>
      <c r="N60" s="7">
        <f t="shared" si="39"/>
        <v>0</v>
      </c>
      <c r="O60" s="7">
        <f>$D60</f>
        <v>2750</v>
      </c>
      <c r="P60" s="7">
        <f t="shared" ref="P60:Q60" si="40">0</f>
        <v>0</v>
      </c>
      <c r="Q60" s="7">
        <f t="shared" si="40"/>
        <v>0</v>
      </c>
      <c r="R60" s="43">
        <f t="shared" si="35"/>
        <v>11000</v>
      </c>
    </row>
    <row r="61" ht="15.75" customHeight="1">
      <c r="B61" s="28" t="s">
        <v>13</v>
      </c>
      <c r="C61" s="26"/>
      <c r="D61" s="29">
        <v>0.03</v>
      </c>
      <c r="E61" s="27"/>
      <c r="F61" s="7">
        <f t="shared" ref="F61:Q61" si="41">$D61*F48</f>
        <v>6000</v>
      </c>
      <c r="G61" s="7">
        <f t="shared" si="41"/>
        <v>6000</v>
      </c>
      <c r="H61" s="7">
        <f t="shared" si="41"/>
        <v>6000</v>
      </c>
      <c r="I61" s="7">
        <f t="shared" si="41"/>
        <v>6000</v>
      </c>
      <c r="J61" s="7">
        <f t="shared" si="41"/>
        <v>6000</v>
      </c>
      <c r="K61" s="7">
        <f t="shared" si="41"/>
        <v>6000</v>
      </c>
      <c r="L61" s="7">
        <f t="shared" si="41"/>
        <v>6000</v>
      </c>
      <c r="M61" s="7">
        <f t="shared" si="41"/>
        <v>6000</v>
      </c>
      <c r="N61" s="7">
        <f t="shared" si="41"/>
        <v>6000</v>
      </c>
      <c r="O61" s="7">
        <f t="shared" si="41"/>
        <v>6000</v>
      </c>
      <c r="P61" s="7">
        <f t="shared" si="41"/>
        <v>6000</v>
      </c>
      <c r="Q61" s="7">
        <f t="shared" si="41"/>
        <v>6000</v>
      </c>
      <c r="R61" s="43">
        <f t="shared" si="35"/>
        <v>72000</v>
      </c>
    </row>
    <row r="62" ht="15.75" customHeight="1">
      <c r="B62" s="20" t="s">
        <v>14</v>
      </c>
      <c r="D62" s="7">
        <f>'Hypothèses'!C4</f>
        <v>100</v>
      </c>
      <c r="F62" s="7">
        <f t="shared" ref="F62:Q62" si="42">$D62</f>
        <v>100</v>
      </c>
      <c r="G62" s="7">
        <f t="shared" si="42"/>
        <v>100</v>
      </c>
      <c r="H62" s="7">
        <f t="shared" si="42"/>
        <v>100</v>
      </c>
      <c r="I62" s="7">
        <f t="shared" si="42"/>
        <v>100</v>
      </c>
      <c r="J62" s="7">
        <f t="shared" si="42"/>
        <v>100</v>
      </c>
      <c r="K62" s="7">
        <f t="shared" si="42"/>
        <v>100</v>
      </c>
      <c r="L62" s="7">
        <f t="shared" si="42"/>
        <v>100</v>
      </c>
      <c r="M62" s="7">
        <f t="shared" si="42"/>
        <v>100</v>
      </c>
      <c r="N62" s="7">
        <f t="shared" si="42"/>
        <v>100</v>
      </c>
      <c r="O62" s="7">
        <f t="shared" si="42"/>
        <v>100</v>
      </c>
      <c r="P62" s="7">
        <f t="shared" si="42"/>
        <v>100</v>
      </c>
      <c r="Q62" s="7">
        <f t="shared" si="42"/>
        <v>100</v>
      </c>
      <c r="R62" s="43">
        <f t="shared" si="35"/>
        <v>1200</v>
      </c>
    </row>
    <row r="63" ht="15.75" customHeight="1">
      <c r="B63" s="17" t="s">
        <v>15</v>
      </c>
      <c r="C63" s="10"/>
      <c r="D63" s="18">
        <v>190.0</v>
      </c>
      <c r="F63" s="7">
        <f t="shared" ref="F63:Q63" si="43">$D63</f>
        <v>190</v>
      </c>
      <c r="G63" s="7">
        <f t="shared" si="43"/>
        <v>190</v>
      </c>
      <c r="H63" s="7">
        <f t="shared" si="43"/>
        <v>190</v>
      </c>
      <c r="I63" s="7">
        <f t="shared" si="43"/>
        <v>190</v>
      </c>
      <c r="J63" s="7">
        <f t="shared" si="43"/>
        <v>190</v>
      </c>
      <c r="K63" s="7">
        <f t="shared" si="43"/>
        <v>190</v>
      </c>
      <c r="L63" s="7">
        <f t="shared" si="43"/>
        <v>190</v>
      </c>
      <c r="M63" s="7">
        <f t="shared" si="43"/>
        <v>190</v>
      </c>
      <c r="N63" s="7">
        <f t="shared" si="43"/>
        <v>190</v>
      </c>
      <c r="O63" s="7">
        <f t="shared" si="43"/>
        <v>190</v>
      </c>
      <c r="P63" s="7">
        <f t="shared" si="43"/>
        <v>190</v>
      </c>
      <c r="Q63" s="7">
        <f t="shared" si="43"/>
        <v>190</v>
      </c>
      <c r="R63" s="43">
        <f t="shared" si="35"/>
        <v>2280</v>
      </c>
    </row>
    <row r="64" ht="15.75" customHeight="1">
      <c r="B64" s="20" t="s">
        <v>16</v>
      </c>
      <c r="D64" s="7">
        <f>'Hypothèses'!C5</f>
        <v>100</v>
      </c>
      <c r="F64" s="7">
        <f t="shared" ref="F64:Q64" si="44">$D64</f>
        <v>100</v>
      </c>
      <c r="G64" s="7">
        <f t="shared" si="44"/>
        <v>100</v>
      </c>
      <c r="H64" s="7">
        <f t="shared" si="44"/>
        <v>100</v>
      </c>
      <c r="I64" s="7">
        <f t="shared" si="44"/>
        <v>100</v>
      </c>
      <c r="J64" s="7">
        <f t="shared" si="44"/>
        <v>100</v>
      </c>
      <c r="K64" s="7">
        <f t="shared" si="44"/>
        <v>100</v>
      </c>
      <c r="L64" s="7">
        <f t="shared" si="44"/>
        <v>100</v>
      </c>
      <c r="M64" s="7">
        <f t="shared" si="44"/>
        <v>100</v>
      </c>
      <c r="N64" s="7">
        <f t="shared" si="44"/>
        <v>100</v>
      </c>
      <c r="O64" s="7">
        <f t="shared" si="44"/>
        <v>100</v>
      </c>
      <c r="P64" s="7">
        <f t="shared" si="44"/>
        <v>100</v>
      </c>
      <c r="Q64" s="7">
        <f t="shared" si="44"/>
        <v>100</v>
      </c>
      <c r="R64" s="43">
        <f t="shared" si="35"/>
        <v>1200</v>
      </c>
    </row>
    <row r="65" ht="15.75" customHeight="1">
      <c r="B65" s="20" t="s">
        <v>17</v>
      </c>
      <c r="D65" s="25">
        <f>0.02*D57</f>
        <v>100</v>
      </c>
      <c r="F65" s="7">
        <f>D65*F46</f>
        <v>100</v>
      </c>
      <c r="G65" s="7">
        <f t="shared" ref="G65:Q65" si="45">$D65</f>
        <v>100</v>
      </c>
      <c r="H65" s="7">
        <f t="shared" si="45"/>
        <v>100</v>
      </c>
      <c r="I65" s="7">
        <f t="shared" si="45"/>
        <v>100</v>
      </c>
      <c r="J65" s="7">
        <f t="shared" si="45"/>
        <v>100</v>
      </c>
      <c r="K65" s="7">
        <f t="shared" si="45"/>
        <v>100</v>
      </c>
      <c r="L65" s="7">
        <f t="shared" si="45"/>
        <v>100</v>
      </c>
      <c r="M65" s="7">
        <f t="shared" si="45"/>
        <v>100</v>
      </c>
      <c r="N65" s="7">
        <f t="shared" si="45"/>
        <v>100</v>
      </c>
      <c r="O65" s="7">
        <f t="shared" si="45"/>
        <v>100</v>
      </c>
      <c r="P65" s="7">
        <f t="shared" si="45"/>
        <v>100</v>
      </c>
      <c r="Q65" s="7">
        <f t="shared" si="45"/>
        <v>100</v>
      </c>
      <c r="R65" s="43">
        <f t="shared" si="35"/>
        <v>1200</v>
      </c>
    </row>
    <row r="66" ht="15.75" customHeight="1">
      <c r="B66" s="20" t="s">
        <v>18</v>
      </c>
      <c r="D66" s="7">
        <f>'Hypothèses'!C6</f>
        <v>100</v>
      </c>
      <c r="F66" s="7">
        <f>$D66*Salaires!C42</f>
        <v>100</v>
      </c>
      <c r="G66" s="7">
        <f>$D66*Salaires!E42</f>
        <v>100</v>
      </c>
      <c r="H66" s="7">
        <f>$D66*Salaires!G42</f>
        <v>100</v>
      </c>
      <c r="I66" s="7">
        <f>$D66*Salaires!I42</f>
        <v>100</v>
      </c>
      <c r="J66" s="7">
        <f>$D66*Salaires!K42</f>
        <v>0</v>
      </c>
      <c r="K66" s="7">
        <f>$D66*Salaires!M42</f>
        <v>0</v>
      </c>
      <c r="L66" s="7">
        <f>$D66*Salaires!O42</f>
        <v>0</v>
      </c>
      <c r="M66" s="7">
        <f>$D66*Salaires!Q42</f>
        <v>0</v>
      </c>
      <c r="N66" s="7">
        <f>$D66*Salaires!S42</f>
        <v>0</v>
      </c>
      <c r="O66" s="7">
        <f>$D66*Salaires!U42</f>
        <v>0</v>
      </c>
      <c r="P66" s="7">
        <f>$D66*Salaires!W42</f>
        <v>0</v>
      </c>
      <c r="Q66" s="7">
        <f>$D66*Salaires!Y42</f>
        <v>0</v>
      </c>
      <c r="R66" s="43">
        <f t="shared" si="35"/>
        <v>400</v>
      </c>
    </row>
    <row r="67" ht="15.75" customHeight="1">
      <c r="A67" s="30"/>
      <c r="B67" s="20"/>
      <c r="C67" s="30"/>
      <c r="D67" s="7"/>
      <c r="E67" s="30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43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</row>
    <row r="68" ht="15.75" customHeight="1">
      <c r="A68" s="22"/>
      <c r="B68" s="44" t="s">
        <v>19</v>
      </c>
      <c r="C68" s="45"/>
      <c r="D68" s="23"/>
      <c r="E68" s="45"/>
      <c r="F68" s="24">
        <f t="shared" ref="F68:Q68" si="46">SUM(F69:F72)</f>
        <v>53422.4</v>
      </c>
      <c r="G68" s="24">
        <f t="shared" si="46"/>
        <v>56542.4</v>
      </c>
      <c r="H68" s="24">
        <f t="shared" si="46"/>
        <v>59422.4</v>
      </c>
      <c r="I68" s="24">
        <f t="shared" si="46"/>
        <v>63262.4</v>
      </c>
      <c r="J68" s="24">
        <f t="shared" si="46"/>
        <v>63262.4</v>
      </c>
      <c r="K68" s="24">
        <f t="shared" si="46"/>
        <v>63262.4</v>
      </c>
      <c r="L68" s="24">
        <f t="shared" si="46"/>
        <v>63262.4</v>
      </c>
      <c r="M68" s="24">
        <f t="shared" si="46"/>
        <v>63262.4</v>
      </c>
      <c r="N68" s="24">
        <f t="shared" si="46"/>
        <v>63262.4</v>
      </c>
      <c r="O68" s="24">
        <f t="shared" si="46"/>
        <v>63262.4</v>
      </c>
      <c r="P68" s="24">
        <f t="shared" si="46"/>
        <v>63262.4</v>
      </c>
      <c r="Q68" s="24">
        <f t="shared" si="46"/>
        <v>63262.4</v>
      </c>
      <c r="R68" s="42">
        <f t="shared" ref="R68:R69" si="48">SUM(F68:Q68)</f>
        <v>738748.8</v>
      </c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</row>
    <row r="69" ht="15.75" customHeight="1">
      <c r="B69" s="32" t="s">
        <v>32</v>
      </c>
      <c r="C69" s="10"/>
      <c r="D69" s="18">
        <v>1700.0</v>
      </c>
      <c r="F69" s="7">
        <f t="shared" ref="F69:Q69" si="47">$D69*F46</f>
        <v>1700</v>
      </c>
      <c r="G69" s="7">
        <f t="shared" si="47"/>
        <v>1700</v>
      </c>
      <c r="H69" s="7">
        <f t="shared" si="47"/>
        <v>1700</v>
      </c>
      <c r="I69" s="7">
        <f t="shared" si="47"/>
        <v>1700</v>
      </c>
      <c r="J69" s="7">
        <f t="shared" si="47"/>
        <v>1700</v>
      </c>
      <c r="K69" s="7">
        <f t="shared" si="47"/>
        <v>1700</v>
      </c>
      <c r="L69" s="7">
        <f t="shared" si="47"/>
        <v>1700</v>
      </c>
      <c r="M69" s="7">
        <f t="shared" si="47"/>
        <v>1700</v>
      </c>
      <c r="N69" s="7">
        <f t="shared" si="47"/>
        <v>1700</v>
      </c>
      <c r="O69" s="7">
        <f t="shared" si="47"/>
        <v>1700</v>
      </c>
      <c r="P69" s="7">
        <f t="shared" si="47"/>
        <v>1700</v>
      </c>
      <c r="Q69" s="7">
        <f t="shared" si="47"/>
        <v>1700</v>
      </c>
      <c r="R69" s="43">
        <f t="shared" si="48"/>
        <v>20400</v>
      </c>
    </row>
    <row r="70" ht="15.75" customHeight="1">
      <c r="B70" s="33" t="s">
        <v>21</v>
      </c>
      <c r="C70" s="5"/>
      <c r="D70" s="5"/>
      <c r="E70" s="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43"/>
    </row>
    <row r="71" ht="15.75" customHeight="1">
      <c r="B71" s="20" t="s">
        <v>22</v>
      </c>
      <c r="F71" s="7">
        <f>Salaires!C40</f>
        <v>35918.33333</v>
      </c>
      <c r="G71" s="7">
        <f>Salaires!E40</f>
        <v>38085</v>
      </c>
      <c r="H71" s="7">
        <f>Salaires!G40</f>
        <v>40085</v>
      </c>
      <c r="I71" s="7">
        <f>Salaires!I40</f>
        <v>42751.66667</v>
      </c>
      <c r="J71" s="7">
        <f>Salaires!K40</f>
        <v>42751.66667</v>
      </c>
      <c r="K71" s="7">
        <f>Salaires!M40</f>
        <v>42751.66667</v>
      </c>
      <c r="L71" s="7">
        <f>Salaires!O40</f>
        <v>42751.66667</v>
      </c>
      <c r="M71" s="7">
        <f>Salaires!Q40</f>
        <v>42751.66667</v>
      </c>
      <c r="N71" s="7">
        <f>Salaires!S40</f>
        <v>42751.66667</v>
      </c>
      <c r="O71" s="7">
        <f>Salaires!U40</f>
        <v>42751.66667</v>
      </c>
      <c r="P71" s="7">
        <f>Salaires!W40</f>
        <v>42751.66667</v>
      </c>
      <c r="Q71" s="7">
        <f>Salaires!Y40</f>
        <v>42751.66667</v>
      </c>
      <c r="R71" s="43">
        <f t="shared" ref="R71:R72" si="50">SUM(F71:Q71)</f>
        <v>498853.3333</v>
      </c>
    </row>
    <row r="72" ht="15.75" customHeight="1">
      <c r="B72" s="17" t="s">
        <v>33</v>
      </c>
      <c r="C72" s="10"/>
      <c r="D72" s="18">
        <v>0.44</v>
      </c>
      <c r="F72" s="7">
        <f t="shared" ref="F72:Q72" si="49">$D72*F71</f>
        <v>15804.06667</v>
      </c>
      <c r="G72" s="7">
        <f t="shared" si="49"/>
        <v>16757.4</v>
      </c>
      <c r="H72" s="7">
        <f t="shared" si="49"/>
        <v>17637.4</v>
      </c>
      <c r="I72" s="7">
        <f t="shared" si="49"/>
        <v>18810.73333</v>
      </c>
      <c r="J72" s="7">
        <f t="shared" si="49"/>
        <v>18810.73333</v>
      </c>
      <c r="K72" s="7">
        <f t="shared" si="49"/>
        <v>18810.73333</v>
      </c>
      <c r="L72" s="7">
        <f t="shared" si="49"/>
        <v>18810.73333</v>
      </c>
      <c r="M72" s="7">
        <f t="shared" si="49"/>
        <v>18810.73333</v>
      </c>
      <c r="N72" s="7">
        <f t="shared" si="49"/>
        <v>18810.73333</v>
      </c>
      <c r="O72" s="7">
        <f t="shared" si="49"/>
        <v>18810.73333</v>
      </c>
      <c r="P72" s="7">
        <f t="shared" si="49"/>
        <v>18810.73333</v>
      </c>
      <c r="Q72" s="7">
        <f t="shared" si="49"/>
        <v>18810.73333</v>
      </c>
      <c r="R72" s="43">
        <f t="shared" si="50"/>
        <v>219495.4667</v>
      </c>
    </row>
    <row r="73" ht="15.75" customHeight="1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43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</row>
    <row r="74" ht="15.75" customHeight="1">
      <c r="A74" s="22"/>
      <c r="B74" s="31" t="s">
        <v>24</v>
      </c>
      <c r="C74" s="22"/>
      <c r="D74" s="5"/>
      <c r="E74" s="22"/>
      <c r="F74" s="15">
        <f t="shared" ref="F74:Q74" si="51">F50+F55+F68</f>
        <v>68312.4</v>
      </c>
      <c r="G74" s="15">
        <f t="shared" si="51"/>
        <v>68482.4</v>
      </c>
      <c r="H74" s="15">
        <f t="shared" si="51"/>
        <v>71562.4</v>
      </c>
      <c r="I74" s="15">
        <f t="shared" si="51"/>
        <v>77952.4</v>
      </c>
      <c r="J74" s="15">
        <f t="shared" si="51"/>
        <v>75302.4</v>
      </c>
      <c r="K74" s="15">
        <f t="shared" si="51"/>
        <v>75102.4</v>
      </c>
      <c r="L74" s="15">
        <f t="shared" si="51"/>
        <v>78052.4</v>
      </c>
      <c r="M74" s="15">
        <f t="shared" si="51"/>
        <v>75102.4</v>
      </c>
      <c r="N74" s="15">
        <f t="shared" si="51"/>
        <v>75302.4</v>
      </c>
      <c r="O74" s="15">
        <f t="shared" si="51"/>
        <v>77852.4</v>
      </c>
      <c r="P74" s="15">
        <f t="shared" si="51"/>
        <v>75302.4</v>
      </c>
      <c r="Q74" s="15">
        <f t="shared" si="51"/>
        <v>75102.4</v>
      </c>
      <c r="R74" s="42">
        <f>SUM(F74:Q74)</f>
        <v>893428.8</v>
      </c>
      <c r="S74" s="36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</row>
    <row r="75" ht="15.75" customHeight="1"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43"/>
      <c r="S75" s="22" t="s">
        <v>34</v>
      </c>
    </row>
    <row r="76" ht="15.75" customHeight="1">
      <c r="B76" s="5" t="s">
        <v>26</v>
      </c>
      <c r="C76" s="5"/>
      <c r="D76" s="5"/>
      <c r="E76" s="5"/>
      <c r="F76" s="15">
        <f t="shared" ref="F76:Q76" si="52">F53-(F55+F68)</f>
        <v>131687.6</v>
      </c>
      <c r="G76" s="15">
        <f t="shared" si="52"/>
        <v>131517.6</v>
      </c>
      <c r="H76" s="15">
        <f t="shared" si="52"/>
        <v>128437.6</v>
      </c>
      <c r="I76" s="15">
        <f t="shared" si="52"/>
        <v>122047.6</v>
      </c>
      <c r="J76" s="15">
        <f t="shared" si="52"/>
        <v>124697.6</v>
      </c>
      <c r="K76" s="15">
        <f t="shared" si="52"/>
        <v>124897.6</v>
      </c>
      <c r="L76" s="15">
        <f t="shared" si="52"/>
        <v>121947.6</v>
      </c>
      <c r="M76" s="15">
        <f t="shared" si="52"/>
        <v>124897.6</v>
      </c>
      <c r="N76" s="15">
        <f t="shared" si="52"/>
        <v>124697.6</v>
      </c>
      <c r="O76" s="15">
        <f t="shared" si="52"/>
        <v>122147.6</v>
      </c>
      <c r="P76" s="15">
        <f t="shared" si="52"/>
        <v>124697.6</v>
      </c>
      <c r="Q76" s="15">
        <f t="shared" si="52"/>
        <v>124897.6</v>
      </c>
      <c r="R76" s="16">
        <f>SUM(F76:Q76)</f>
        <v>1506571.2</v>
      </c>
      <c r="S76" s="37">
        <f>R76/R48</f>
        <v>0.627738</v>
      </c>
    </row>
    <row r="77" ht="15.75" customHeight="1"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43"/>
    </row>
    <row r="78" ht="15.75" customHeight="1">
      <c r="B78" s="5" t="s">
        <v>27</v>
      </c>
      <c r="C78" s="5"/>
      <c r="D78" s="5"/>
      <c r="E78" s="5"/>
      <c r="F78" s="15">
        <f t="shared" ref="F78:Q78" si="53">F79</f>
        <v>1108.333333</v>
      </c>
      <c r="G78" s="15">
        <f t="shared" si="53"/>
        <v>1108.333333</v>
      </c>
      <c r="H78" s="15">
        <f t="shared" si="53"/>
        <v>1108.333333</v>
      </c>
      <c r="I78" s="15">
        <f t="shared" si="53"/>
        <v>1108.333333</v>
      </c>
      <c r="J78" s="15">
        <f t="shared" si="53"/>
        <v>1108.333333</v>
      </c>
      <c r="K78" s="15">
        <f t="shared" si="53"/>
        <v>1108.333333</v>
      </c>
      <c r="L78" s="15">
        <f t="shared" si="53"/>
        <v>1108.333333</v>
      </c>
      <c r="M78" s="15">
        <f t="shared" si="53"/>
        <v>1108.333333</v>
      </c>
      <c r="N78" s="15">
        <f t="shared" si="53"/>
        <v>1108.333333</v>
      </c>
      <c r="O78" s="15">
        <f t="shared" si="53"/>
        <v>1108.333333</v>
      </c>
      <c r="P78" s="15">
        <f t="shared" si="53"/>
        <v>1108.333333</v>
      </c>
      <c r="Q78" s="15">
        <f t="shared" si="53"/>
        <v>1108.333333</v>
      </c>
      <c r="R78" s="42">
        <f t="shared" ref="R78:R79" si="55">SUM(F78:Q78)</f>
        <v>13300</v>
      </c>
    </row>
    <row r="79" ht="15.75" customHeight="1">
      <c r="B79" s="20" t="s">
        <v>28</v>
      </c>
      <c r="D79" s="7">
        <f t="array" ref="D79">INDEX('Politique amortissement'!A1:K11,MATCH('1'!B79,'Politique amortissement'!B1:B9,0),MATCH('1'!D3,'Politique amortissement'!4:4,0))</f>
        <v>1108.333333</v>
      </c>
      <c r="F79" s="7">
        <f t="shared" ref="F79:Q79" si="54">$D79*F46</f>
        <v>1108.333333</v>
      </c>
      <c r="G79" s="7">
        <f t="shared" si="54"/>
        <v>1108.333333</v>
      </c>
      <c r="H79" s="7">
        <f t="shared" si="54"/>
        <v>1108.333333</v>
      </c>
      <c r="I79" s="7">
        <f t="shared" si="54"/>
        <v>1108.333333</v>
      </c>
      <c r="J79" s="7">
        <f t="shared" si="54"/>
        <v>1108.333333</v>
      </c>
      <c r="K79" s="7">
        <f t="shared" si="54"/>
        <v>1108.333333</v>
      </c>
      <c r="L79" s="7">
        <f t="shared" si="54"/>
        <v>1108.333333</v>
      </c>
      <c r="M79" s="7">
        <f t="shared" si="54"/>
        <v>1108.333333</v>
      </c>
      <c r="N79" s="7">
        <f t="shared" si="54"/>
        <v>1108.333333</v>
      </c>
      <c r="O79" s="7">
        <f t="shared" si="54"/>
        <v>1108.333333</v>
      </c>
      <c r="P79" s="7">
        <f t="shared" si="54"/>
        <v>1108.333333</v>
      </c>
      <c r="Q79" s="7">
        <f t="shared" si="54"/>
        <v>1108.333333</v>
      </c>
      <c r="R79" s="43">
        <f t="shared" si="55"/>
        <v>13300</v>
      </c>
      <c r="S79" s="36"/>
    </row>
    <row r="80" ht="15.75" customHeight="1"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43"/>
      <c r="S80" s="22" t="s">
        <v>29</v>
      </c>
    </row>
    <row r="81" ht="15.75" customHeight="1">
      <c r="B81" s="5" t="s">
        <v>30</v>
      </c>
      <c r="C81" s="5"/>
      <c r="D81" s="5"/>
      <c r="E81" s="5"/>
      <c r="F81" s="46">
        <f t="shared" ref="F81:Q81" si="56">F76-F78</f>
        <v>130579.2667</v>
      </c>
      <c r="G81" s="46">
        <f t="shared" si="56"/>
        <v>130409.2667</v>
      </c>
      <c r="H81" s="46">
        <f t="shared" si="56"/>
        <v>127329.2667</v>
      </c>
      <c r="I81" s="46">
        <f t="shared" si="56"/>
        <v>120939.2667</v>
      </c>
      <c r="J81" s="46">
        <f t="shared" si="56"/>
        <v>123589.2667</v>
      </c>
      <c r="K81" s="46">
        <f t="shared" si="56"/>
        <v>123789.2667</v>
      </c>
      <c r="L81" s="46">
        <f t="shared" si="56"/>
        <v>120839.2667</v>
      </c>
      <c r="M81" s="46">
        <f t="shared" si="56"/>
        <v>123789.2667</v>
      </c>
      <c r="N81" s="46">
        <f t="shared" si="56"/>
        <v>123589.2667</v>
      </c>
      <c r="O81" s="46">
        <f t="shared" si="56"/>
        <v>121039.2667</v>
      </c>
      <c r="P81" s="46">
        <f t="shared" si="56"/>
        <v>123589.2667</v>
      </c>
      <c r="Q81" s="46">
        <f t="shared" si="56"/>
        <v>123789.2667</v>
      </c>
      <c r="R81" s="47">
        <f>SUM(F81:Q81)</f>
        <v>1493271.2</v>
      </c>
      <c r="S81" s="37">
        <f>R81/R48</f>
        <v>0.6221963333</v>
      </c>
    </row>
    <row r="82" ht="15.75" customHeight="1"/>
    <row r="83" ht="15.75" customHeight="1">
      <c r="F83" s="1">
        <v>2024.0</v>
      </c>
    </row>
    <row r="84" ht="15.75" customHeight="1">
      <c r="B84" s="2"/>
      <c r="C84" s="2"/>
      <c r="D84" s="2"/>
      <c r="E84" s="2"/>
      <c r="F84" s="3">
        <v>45292.0</v>
      </c>
      <c r="G84" s="3">
        <v>45323.0</v>
      </c>
      <c r="H84" s="3">
        <v>45352.0</v>
      </c>
      <c r="I84" s="3">
        <v>45017.0</v>
      </c>
      <c r="J84" s="3">
        <v>45413.0</v>
      </c>
      <c r="K84" s="3">
        <v>45444.0</v>
      </c>
      <c r="L84" s="3">
        <v>45474.0</v>
      </c>
      <c r="M84" s="3">
        <v>45505.0</v>
      </c>
      <c r="N84" s="3">
        <v>45536.0</v>
      </c>
      <c r="O84" s="3">
        <v>45566.0</v>
      </c>
      <c r="P84" s="3">
        <v>45597.0</v>
      </c>
      <c r="Q84" s="3">
        <v>45627.0</v>
      </c>
      <c r="R84" s="4">
        <v>2024.0</v>
      </c>
    </row>
    <row r="85" ht="15.75" customHeight="1">
      <c r="B85" s="5" t="s">
        <v>0</v>
      </c>
      <c r="D85" s="6" t="s">
        <v>1</v>
      </c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8"/>
    </row>
    <row r="86" ht="15.75" customHeight="1">
      <c r="B86" s="9" t="s">
        <v>2</v>
      </c>
      <c r="C86" s="10"/>
      <c r="D86" s="10"/>
      <c r="E86" s="10"/>
      <c r="F86" s="11">
        <v>0.0</v>
      </c>
      <c r="G86" s="11">
        <v>0.0</v>
      </c>
      <c r="H86" s="11">
        <v>0.0</v>
      </c>
      <c r="I86" s="11">
        <v>0.0</v>
      </c>
      <c r="J86" s="11">
        <v>0.0</v>
      </c>
      <c r="K86" s="11">
        <v>0.0</v>
      </c>
      <c r="L86" s="11">
        <v>0.0</v>
      </c>
      <c r="M86" s="11">
        <v>0.0</v>
      </c>
      <c r="N86" s="11">
        <v>0.0</v>
      </c>
      <c r="O86" s="11">
        <v>0.0</v>
      </c>
      <c r="P86" s="11">
        <v>0.0</v>
      </c>
      <c r="Q86" s="11">
        <v>0.0</v>
      </c>
      <c r="R86" s="8"/>
    </row>
    <row r="87" ht="15.75" customHeight="1">
      <c r="B87" s="41" t="s">
        <v>3</v>
      </c>
      <c r="F87" s="7">
        <f>F86+Q46</f>
        <v>1</v>
      </c>
      <c r="G87" s="7">
        <f t="shared" ref="G87:Q87" si="57">G86+F87</f>
        <v>1</v>
      </c>
      <c r="H87" s="7">
        <f t="shared" si="57"/>
        <v>1</v>
      </c>
      <c r="I87" s="7">
        <f t="shared" si="57"/>
        <v>1</v>
      </c>
      <c r="J87" s="7">
        <f t="shared" si="57"/>
        <v>1</v>
      </c>
      <c r="K87" s="7">
        <f t="shared" si="57"/>
        <v>1</v>
      </c>
      <c r="L87" s="7">
        <f t="shared" si="57"/>
        <v>1</v>
      </c>
      <c r="M87" s="7">
        <f t="shared" si="57"/>
        <v>1</v>
      </c>
      <c r="N87" s="7">
        <f t="shared" si="57"/>
        <v>1</v>
      </c>
      <c r="O87" s="7">
        <f t="shared" si="57"/>
        <v>1</v>
      </c>
      <c r="P87" s="7">
        <f t="shared" si="57"/>
        <v>1</v>
      </c>
      <c r="Q87" s="7">
        <f t="shared" si="57"/>
        <v>1</v>
      </c>
      <c r="R87" s="8"/>
    </row>
    <row r="88" ht="15.75" customHeight="1">
      <c r="B88" s="12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8"/>
    </row>
    <row r="89" ht="15.75" customHeight="1">
      <c r="B89" s="13" t="s">
        <v>4</v>
      </c>
      <c r="C89" s="13"/>
      <c r="D89" s="13"/>
      <c r="E89" s="13"/>
      <c r="F89" s="14">
        <v>300000.0</v>
      </c>
      <c r="G89" s="14">
        <v>300000.0</v>
      </c>
      <c r="H89" s="14">
        <v>300000.0</v>
      </c>
      <c r="I89" s="14">
        <v>300000.0</v>
      </c>
      <c r="J89" s="14">
        <v>300000.0</v>
      </c>
      <c r="K89" s="14">
        <v>300000.0</v>
      </c>
      <c r="L89" s="14">
        <v>300000.0</v>
      </c>
      <c r="M89" s="14">
        <v>300000.0</v>
      </c>
      <c r="N89" s="14">
        <v>300000.0</v>
      </c>
      <c r="O89" s="14">
        <v>300000.0</v>
      </c>
      <c r="P89" s="14">
        <v>300000.0</v>
      </c>
      <c r="Q89" s="14">
        <v>300000.0</v>
      </c>
      <c r="R89" s="42">
        <f>SUM(F89:Q89)</f>
        <v>3600000</v>
      </c>
    </row>
    <row r="90" ht="15.75" customHeight="1"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43"/>
    </row>
    <row r="91" ht="15.75" customHeight="1">
      <c r="B91" s="5" t="s">
        <v>5</v>
      </c>
      <c r="F91" s="15">
        <f t="shared" ref="F91:Q91" si="58">F92</f>
        <v>0</v>
      </c>
      <c r="G91" s="15">
        <f t="shared" si="58"/>
        <v>0</v>
      </c>
      <c r="H91" s="15">
        <f t="shared" si="58"/>
        <v>0</v>
      </c>
      <c r="I91" s="15">
        <f t="shared" si="58"/>
        <v>0</v>
      </c>
      <c r="J91" s="15">
        <f t="shared" si="58"/>
        <v>0</v>
      </c>
      <c r="K91" s="15">
        <f t="shared" si="58"/>
        <v>0</v>
      </c>
      <c r="L91" s="15">
        <f t="shared" si="58"/>
        <v>0</v>
      </c>
      <c r="M91" s="15">
        <f t="shared" si="58"/>
        <v>0</v>
      </c>
      <c r="N91" s="15">
        <f t="shared" si="58"/>
        <v>0</v>
      </c>
      <c r="O91" s="15">
        <f t="shared" si="58"/>
        <v>0</v>
      </c>
      <c r="P91" s="15">
        <f t="shared" si="58"/>
        <v>0</v>
      </c>
      <c r="Q91" s="15">
        <f t="shared" si="58"/>
        <v>0</v>
      </c>
      <c r="R91" s="42">
        <f t="shared" ref="R91:R92" si="60">SUM(F91:Q91)</f>
        <v>0</v>
      </c>
    </row>
    <row r="92" ht="15.75" customHeight="1">
      <c r="B92" s="17" t="s">
        <v>6</v>
      </c>
      <c r="C92" s="10"/>
      <c r="D92" s="18">
        <v>1500.0</v>
      </c>
      <c r="F92" s="7">
        <f t="shared" ref="F92:Q92" si="59">$D92*F86</f>
        <v>0</v>
      </c>
      <c r="G92" s="7">
        <f t="shared" si="59"/>
        <v>0</v>
      </c>
      <c r="H92" s="7">
        <f t="shared" si="59"/>
        <v>0</v>
      </c>
      <c r="I92" s="7">
        <f t="shared" si="59"/>
        <v>0</v>
      </c>
      <c r="J92" s="7">
        <f t="shared" si="59"/>
        <v>0</v>
      </c>
      <c r="K92" s="7">
        <f t="shared" si="59"/>
        <v>0</v>
      </c>
      <c r="L92" s="7">
        <f t="shared" si="59"/>
        <v>0</v>
      </c>
      <c r="M92" s="7">
        <f t="shared" si="59"/>
        <v>0</v>
      </c>
      <c r="N92" s="7">
        <f t="shared" si="59"/>
        <v>0</v>
      </c>
      <c r="O92" s="7">
        <f t="shared" si="59"/>
        <v>0</v>
      </c>
      <c r="P92" s="7">
        <f t="shared" si="59"/>
        <v>0</v>
      </c>
      <c r="Q92" s="7">
        <f t="shared" si="59"/>
        <v>0</v>
      </c>
      <c r="R92" s="43">
        <f t="shared" si="60"/>
        <v>0</v>
      </c>
    </row>
    <row r="93" ht="15.75" customHeight="1">
      <c r="B93" s="20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43"/>
    </row>
    <row r="94" ht="15.75" customHeight="1">
      <c r="B94" s="5" t="s">
        <v>7</v>
      </c>
      <c r="C94" s="5"/>
      <c r="D94" s="5"/>
      <c r="E94" s="5"/>
      <c r="F94" s="15">
        <f t="shared" ref="F94:Q94" si="61">F89-F91</f>
        <v>300000</v>
      </c>
      <c r="G94" s="15">
        <f t="shared" si="61"/>
        <v>300000</v>
      </c>
      <c r="H94" s="15">
        <f t="shared" si="61"/>
        <v>300000</v>
      </c>
      <c r="I94" s="15">
        <f t="shared" si="61"/>
        <v>300000</v>
      </c>
      <c r="J94" s="15">
        <f t="shared" si="61"/>
        <v>300000</v>
      </c>
      <c r="K94" s="15">
        <f t="shared" si="61"/>
        <v>300000</v>
      </c>
      <c r="L94" s="15">
        <f t="shared" si="61"/>
        <v>300000</v>
      </c>
      <c r="M94" s="15">
        <f t="shared" si="61"/>
        <v>300000</v>
      </c>
      <c r="N94" s="15">
        <f t="shared" si="61"/>
        <v>300000</v>
      </c>
      <c r="O94" s="15">
        <f t="shared" si="61"/>
        <v>300000</v>
      </c>
      <c r="P94" s="15">
        <f t="shared" si="61"/>
        <v>300000</v>
      </c>
      <c r="Q94" s="15">
        <f t="shared" si="61"/>
        <v>300000</v>
      </c>
      <c r="R94" s="16">
        <f>SUM(F94:Q94)</f>
        <v>3600000</v>
      </c>
    </row>
    <row r="95" ht="15.75" customHeight="1">
      <c r="B95" s="20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43"/>
    </row>
    <row r="96" ht="15.75" customHeight="1">
      <c r="B96" s="21" t="s">
        <v>8</v>
      </c>
      <c r="C96" s="21"/>
      <c r="D96" s="21"/>
      <c r="E96" s="21"/>
      <c r="F96" s="15">
        <f t="shared" ref="F96:Q96" si="62">SUM(F98:F107)</f>
        <v>18080</v>
      </c>
      <c r="G96" s="15">
        <f t="shared" si="62"/>
        <v>15230</v>
      </c>
      <c r="H96" s="15">
        <f t="shared" si="62"/>
        <v>15230</v>
      </c>
      <c r="I96" s="15">
        <f t="shared" si="62"/>
        <v>17980</v>
      </c>
      <c r="J96" s="15">
        <f t="shared" si="62"/>
        <v>15230</v>
      </c>
      <c r="K96" s="15">
        <f t="shared" si="62"/>
        <v>15230</v>
      </c>
      <c r="L96" s="15">
        <f t="shared" si="62"/>
        <v>17980</v>
      </c>
      <c r="M96" s="15">
        <f t="shared" si="62"/>
        <v>15230</v>
      </c>
      <c r="N96" s="15">
        <f t="shared" si="62"/>
        <v>15230</v>
      </c>
      <c r="O96" s="15">
        <f t="shared" si="62"/>
        <v>17980</v>
      </c>
      <c r="P96" s="15">
        <f t="shared" si="62"/>
        <v>15230</v>
      </c>
      <c r="Q96" s="15">
        <f t="shared" si="62"/>
        <v>15230</v>
      </c>
      <c r="R96" s="42">
        <f t="shared" ref="R96:R107" si="63">SUM(F96:Q96)</f>
        <v>193860</v>
      </c>
    </row>
    <row r="97" ht="15.75" customHeight="1">
      <c r="A97" s="22"/>
      <c r="B97" s="23"/>
      <c r="C97" s="22"/>
      <c r="D97" s="22"/>
      <c r="E97" s="22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42">
        <f t="shared" si="63"/>
        <v>0</v>
      </c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</row>
    <row r="98" ht="15.75" customHeight="1">
      <c r="B98" s="17" t="s">
        <v>9</v>
      </c>
      <c r="C98" s="10"/>
      <c r="D98" s="18">
        <v>5000.0</v>
      </c>
      <c r="F98" s="7">
        <f t="shared" ref="F98:Q98" si="64">$D$98*F87</f>
        <v>5000</v>
      </c>
      <c r="G98" s="7">
        <f t="shared" si="64"/>
        <v>5000</v>
      </c>
      <c r="H98" s="7">
        <f t="shared" si="64"/>
        <v>5000</v>
      </c>
      <c r="I98" s="7">
        <f t="shared" si="64"/>
        <v>5000</v>
      </c>
      <c r="J98" s="7">
        <f t="shared" si="64"/>
        <v>5000</v>
      </c>
      <c r="K98" s="7">
        <f t="shared" si="64"/>
        <v>5000</v>
      </c>
      <c r="L98" s="7">
        <f t="shared" si="64"/>
        <v>5000</v>
      </c>
      <c r="M98" s="7">
        <f t="shared" si="64"/>
        <v>5000</v>
      </c>
      <c r="N98" s="7">
        <f t="shared" si="64"/>
        <v>5000</v>
      </c>
      <c r="O98" s="7">
        <f t="shared" si="64"/>
        <v>5000</v>
      </c>
      <c r="P98" s="7">
        <f t="shared" si="64"/>
        <v>5000</v>
      </c>
      <c r="Q98" s="7">
        <f t="shared" si="64"/>
        <v>5000</v>
      </c>
      <c r="R98" s="43">
        <f t="shared" si="63"/>
        <v>60000</v>
      </c>
    </row>
    <row r="99" ht="15.75" customHeight="1">
      <c r="B99" s="17" t="s">
        <v>10</v>
      </c>
      <c r="C99" s="10"/>
      <c r="D99" s="18">
        <v>350.0</v>
      </c>
      <c r="F99" s="7">
        <f t="shared" ref="F99:Q99" si="65">$D$99*F87</f>
        <v>350</v>
      </c>
      <c r="G99" s="7">
        <f t="shared" si="65"/>
        <v>350</v>
      </c>
      <c r="H99" s="7">
        <f t="shared" si="65"/>
        <v>350</v>
      </c>
      <c r="I99" s="7">
        <f t="shared" si="65"/>
        <v>350</v>
      </c>
      <c r="J99" s="7">
        <f t="shared" si="65"/>
        <v>350</v>
      </c>
      <c r="K99" s="7">
        <f t="shared" si="65"/>
        <v>350</v>
      </c>
      <c r="L99" s="7">
        <f t="shared" si="65"/>
        <v>350</v>
      </c>
      <c r="M99" s="7">
        <f t="shared" si="65"/>
        <v>350</v>
      </c>
      <c r="N99" s="7">
        <f t="shared" si="65"/>
        <v>350</v>
      </c>
      <c r="O99" s="7">
        <f t="shared" si="65"/>
        <v>350</v>
      </c>
      <c r="P99" s="7">
        <f t="shared" si="65"/>
        <v>350</v>
      </c>
      <c r="Q99" s="7">
        <f t="shared" si="65"/>
        <v>350</v>
      </c>
      <c r="R99" s="43">
        <f t="shared" si="63"/>
        <v>4200</v>
      </c>
    </row>
    <row r="100" ht="15.75" customHeight="1">
      <c r="B100" s="20" t="s">
        <v>11</v>
      </c>
      <c r="D100" s="25">
        <f>0.04*D98</f>
        <v>200</v>
      </c>
      <c r="F100" s="7">
        <f t="shared" ref="F100:Q100" si="66">$D$100*F87</f>
        <v>200</v>
      </c>
      <c r="G100" s="7">
        <f t="shared" si="66"/>
        <v>200</v>
      </c>
      <c r="H100" s="7">
        <f t="shared" si="66"/>
        <v>200</v>
      </c>
      <c r="I100" s="7">
        <f t="shared" si="66"/>
        <v>200</v>
      </c>
      <c r="J100" s="7">
        <f t="shared" si="66"/>
        <v>200</v>
      </c>
      <c r="K100" s="7">
        <f t="shared" si="66"/>
        <v>200</v>
      </c>
      <c r="L100" s="7">
        <f t="shared" si="66"/>
        <v>200</v>
      </c>
      <c r="M100" s="7">
        <f t="shared" si="66"/>
        <v>200</v>
      </c>
      <c r="N100" s="7">
        <f t="shared" si="66"/>
        <v>200</v>
      </c>
      <c r="O100" s="7">
        <f t="shared" si="66"/>
        <v>200</v>
      </c>
      <c r="P100" s="7">
        <f t="shared" si="66"/>
        <v>200</v>
      </c>
      <c r="Q100" s="7">
        <f t="shared" si="66"/>
        <v>200</v>
      </c>
      <c r="R100" s="43">
        <f t="shared" si="63"/>
        <v>2400</v>
      </c>
    </row>
    <row r="101" ht="15.75" customHeight="1">
      <c r="B101" s="17" t="s">
        <v>12</v>
      </c>
      <c r="C101" s="10"/>
      <c r="D101" s="18">
        <f>11000/4</f>
        <v>2750</v>
      </c>
      <c r="F101" s="7">
        <f>$D101</f>
        <v>2750</v>
      </c>
      <c r="G101" s="7">
        <f>0</f>
        <v>0</v>
      </c>
      <c r="H101" s="7">
        <v>0.0</v>
      </c>
      <c r="I101" s="7">
        <f>$D101</f>
        <v>2750</v>
      </c>
      <c r="J101" s="7">
        <f>0</f>
        <v>0</v>
      </c>
      <c r="K101" s="7">
        <v>0.0</v>
      </c>
      <c r="L101" s="7">
        <f>$D101</f>
        <v>2750</v>
      </c>
      <c r="M101" s="7">
        <f>0</f>
        <v>0</v>
      </c>
      <c r="N101" s="7">
        <v>0.0</v>
      </c>
      <c r="O101" s="7">
        <f>$D101</f>
        <v>2750</v>
      </c>
      <c r="P101" s="7">
        <f>0</f>
        <v>0</v>
      </c>
      <c r="Q101" s="7">
        <v>0.0</v>
      </c>
      <c r="R101" s="43">
        <f t="shared" si="63"/>
        <v>11000</v>
      </c>
    </row>
    <row r="102" ht="15.75" customHeight="1">
      <c r="B102" s="28" t="s">
        <v>13</v>
      </c>
      <c r="C102" s="26"/>
      <c r="D102" s="29">
        <v>0.03</v>
      </c>
      <c r="E102" s="27"/>
      <c r="F102" s="7">
        <f t="shared" ref="F102:Q102" si="67">$D102*F89</f>
        <v>9000</v>
      </c>
      <c r="G102" s="7">
        <f t="shared" si="67"/>
        <v>9000</v>
      </c>
      <c r="H102" s="7">
        <f t="shared" si="67"/>
        <v>9000</v>
      </c>
      <c r="I102" s="7">
        <f t="shared" si="67"/>
        <v>9000</v>
      </c>
      <c r="J102" s="7">
        <f t="shared" si="67"/>
        <v>9000</v>
      </c>
      <c r="K102" s="7">
        <f t="shared" si="67"/>
        <v>9000</v>
      </c>
      <c r="L102" s="7">
        <f t="shared" si="67"/>
        <v>9000</v>
      </c>
      <c r="M102" s="7">
        <f t="shared" si="67"/>
        <v>9000</v>
      </c>
      <c r="N102" s="7">
        <f t="shared" si="67"/>
        <v>9000</v>
      </c>
      <c r="O102" s="7">
        <f t="shared" si="67"/>
        <v>9000</v>
      </c>
      <c r="P102" s="7">
        <f t="shared" si="67"/>
        <v>9000</v>
      </c>
      <c r="Q102" s="7">
        <f t="shared" si="67"/>
        <v>9000</v>
      </c>
      <c r="R102" s="43">
        <f t="shared" si="63"/>
        <v>108000</v>
      </c>
    </row>
    <row r="103" ht="15.75" customHeight="1">
      <c r="B103" s="20" t="s">
        <v>14</v>
      </c>
      <c r="D103" s="7">
        <f>'Hypothèses'!C4</f>
        <v>100</v>
      </c>
      <c r="F103" s="7">
        <f t="shared" ref="F103:Q103" si="68">$D103</f>
        <v>100</v>
      </c>
      <c r="G103" s="7">
        <f t="shared" si="68"/>
        <v>100</v>
      </c>
      <c r="H103" s="7">
        <f t="shared" si="68"/>
        <v>100</v>
      </c>
      <c r="I103" s="7">
        <f t="shared" si="68"/>
        <v>100</v>
      </c>
      <c r="J103" s="7">
        <f t="shared" si="68"/>
        <v>100</v>
      </c>
      <c r="K103" s="7">
        <f t="shared" si="68"/>
        <v>100</v>
      </c>
      <c r="L103" s="7">
        <f t="shared" si="68"/>
        <v>100</v>
      </c>
      <c r="M103" s="7">
        <f t="shared" si="68"/>
        <v>100</v>
      </c>
      <c r="N103" s="7">
        <f t="shared" si="68"/>
        <v>100</v>
      </c>
      <c r="O103" s="7">
        <f t="shared" si="68"/>
        <v>100</v>
      </c>
      <c r="P103" s="7">
        <f t="shared" si="68"/>
        <v>100</v>
      </c>
      <c r="Q103" s="7">
        <f t="shared" si="68"/>
        <v>100</v>
      </c>
      <c r="R103" s="43">
        <f t="shared" si="63"/>
        <v>1200</v>
      </c>
    </row>
    <row r="104" ht="15.75" customHeight="1">
      <c r="B104" s="17" t="s">
        <v>15</v>
      </c>
      <c r="C104" s="10"/>
      <c r="D104" s="18">
        <f>380</f>
        <v>380</v>
      </c>
      <c r="F104" s="7">
        <f t="shared" ref="F104:Q104" si="69">$D104</f>
        <v>380</v>
      </c>
      <c r="G104" s="7">
        <f t="shared" si="69"/>
        <v>380</v>
      </c>
      <c r="H104" s="7">
        <f t="shared" si="69"/>
        <v>380</v>
      </c>
      <c r="I104" s="7">
        <f t="shared" si="69"/>
        <v>380</v>
      </c>
      <c r="J104" s="7">
        <f t="shared" si="69"/>
        <v>380</v>
      </c>
      <c r="K104" s="7">
        <f t="shared" si="69"/>
        <v>380</v>
      </c>
      <c r="L104" s="7">
        <f t="shared" si="69"/>
        <v>380</v>
      </c>
      <c r="M104" s="7">
        <f t="shared" si="69"/>
        <v>380</v>
      </c>
      <c r="N104" s="7">
        <f t="shared" si="69"/>
        <v>380</v>
      </c>
      <c r="O104" s="7">
        <f t="shared" si="69"/>
        <v>380</v>
      </c>
      <c r="P104" s="7">
        <f t="shared" si="69"/>
        <v>380</v>
      </c>
      <c r="Q104" s="7">
        <f t="shared" si="69"/>
        <v>380</v>
      </c>
      <c r="R104" s="43">
        <f t="shared" si="63"/>
        <v>4560</v>
      </c>
    </row>
    <row r="105" ht="15.75" customHeight="1">
      <c r="B105" s="20" t="s">
        <v>16</v>
      </c>
      <c r="D105" s="7">
        <f>'Hypothèses'!C5</f>
        <v>100</v>
      </c>
      <c r="F105" s="7">
        <f t="shared" ref="F105:Q105" si="70">$D105</f>
        <v>100</v>
      </c>
      <c r="G105" s="7">
        <f t="shared" si="70"/>
        <v>100</v>
      </c>
      <c r="H105" s="7">
        <f t="shared" si="70"/>
        <v>100</v>
      </c>
      <c r="I105" s="7">
        <f t="shared" si="70"/>
        <v>100</v>
      </c>
      <c r="J105" s="7">
        <f t="shared" si="70"/>
        <v>100</v>
      </c>
      <c r="K105" s="7">
        <f t="shared" si="70"/>
        <v>100</v>
      </c>
      <c r="L105" s="7">
        <f t="shared" si="70"/>
        <v>100</v>
      </c>
      <c r="M105" s="7">
        <f t="shared" si="70"/>
        <v>100</v>
      </c>
      <c r="N105" s="7">
        <f t="shared" si="70"/>
        <v>100</v>
      </c>
      <c r="O105" s="7">
        <f t="shared" si="70"/>
        <v>100</v>
      </c>
      <c r="P105" s="7">
        <f t="shared" si="70"/>
        <v>100</v>
      </c>
      <c r="Q105" s="7">
        <f t="shared" si="70"/>
        <v>100</v>
      </c>
      <c r="R105" s="43">
        <f t="shared" si="63"/>
        <v>1200</v>
      </c>
    </row>
    <row r="106" ht="15.75" customHeight="1">
      <c r="B106" s="20" t="s">
        <v>17</v>
      </c>
      <c r="D106" s="25">
        <f>0.02*D98</f>
        <v>100</v>
      </c>
      <c r="F106" s="7">
        <f t="shared" ref="F106:Q106" si="71">$D$106*F87</f>
        <v>100</v>
      </c>
      <c r="G106" s="7">
        <f t="shared" si="71"/>
        <v>100</v>
      </c>
      <c r="H106" s="7">
        <f t="shared" si="71"/>
        <v>100</v>
      </c>
      <c r="I106" s="7">
        <f t="shared" si="71"/>
        <v>100</v>
      </c>
      <c r="J106" s="7">
        <f t="shared" si="71"/>
        <v>100</v>
      </c>
      <c r="K106" s="7">
        <f t="shared" si="71"/>
        <v>100</v>
      </c>
      <c r="L106" s="7">
        <f t="shared" si="71"/>
        <v>100</v>
      </c>
      <c r="M106" s="7">
        <f t="shared" si="71"/>
        <v>100</v>
      </c>
      <c r="N106" s="7">
        <f t="shared" si="71"/>
        <v>100</v>
      </c>
      <c r="O106" s="7">
        <f t="shared" si="71"/>
        <v>100</v>
      </c>
      <c r="P106" s="7">
        <f t="shared" si="71"/>
        <v>100</v>
      </c>
      <c r="Q106" s="7">
        <f t="shared" si="71"/>
        <v>100</v>
      </c>
      <c r="R106" s="43">
        <f t="shared" si="63"/>
        <v>1200</v>
      </c>
    </row>
    <row r="107" ht="15.75" customHeight="1">
      <c r="B107" s="20" t="s">
        <v>18</v>
      </c>
      <c r="D107" s="7">
        <f>'Hypothèses'!C6</f>
        <v>100</v>
      </c>
      <c r="F107" s="7">
        <f>$D107*Salaires!C68</f>
        <v>100</v>
      </c>
      <c r="G107" s="7">
        <f>$D107*Salaires!E68</f>
        <v>0</v>
      </c>
      <c r="H107" s="7">
        <f>$D107*Salaires!G68</f>
        <v>0</v>
      </c>
      <c r="I107" s="7">
        <f>$D107*Salaires!I68</f>
        <v>0</v>
      </c>
      <c r="J107" s="7">
        <f>$D107*Salaires!K68</f>
        <v>0</v>
      </c>
      <c r="K107" s="7">
        <f>$D107*Salaires!M68</f>
        <v>0</v>
      </c>
      <c r="L107" s="7">
        <f>$D107*Salaires!O68</f>
        <v>0</v>
      </c>
      <c r="M107" s="7">
        <f>$D107*Salaires!Q68</f>
        <v>0</v>
      </c>
      <c r="N107" s="7">
        <f>$D107*Salaires!S68</f>
        <v>0</v>
      </c>
      <c r="O107" s="7">
        <f>$D107*Salaires!U68</f>
        <v>0</v>
      </c>
      <c r="P107" s="7">
        <f>$D107*Salaires!W68</f>
        <v>0</v>
      </c>
      <c r="Q107" s="7">
        <f>$D107*Salaires!Y68</f>
        <v>0</v>
      </c>
      <c r="R107" s="43">
        <f t="shared" si="63"/>
        <v>100</v>
      </c>
    </row>
    <row r="108" ht="15.75" customHeight="1"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43"/>
    </row>
    <row r="109" ht="15.75" customHeight="1">
      <c r="A109" s="45"/>
      <c r="B109" s="44" t="s">
        <v>19</v>
      </c>
      <c r="C109" s="45"/>
      <c r="D109" s="23"/>
      <c r="E109" s="45"/>
      <c r="F109" s="24">
        <f t="shared" ref="F109:Q109" si="72">SUM(F110:F113)</f>
        <v>74762.624</v>
      </c>
      <c r="G109" s="24">
        <f t="shared" si="72"/>
        <v>74762.624</v>
      </c>
      <c r="H109" s="24">
        <f t="shared" si="72"/>
        <v>74762.624</v>
      </c>
      <c r="I109" s="24">
        <f t="shared" si="72"/>
        <v>74762.624</v>
      </c>
      <c r="J109" s="24">
        <f t="shared" si="72"/>
        <v>74762.624</v>
      </c>
      <c r="K109" s="24">
        <f t="shared" si="72"/>
        <v>74762.624</v>
      </c>
      <c r="L109" s="24">
        <f t="shared" si="72"/>
        <v>74762.624</v>
      </c>
      <c r="M109" s="24">
        <f t="shared" si="72"/>
        <v>74762.624</v>
      </c>
      <c r="N109" s="24">
        <f t="shared" si="72"/>
        <v>74762.624</v>
      </c>
      <c r="O109" s="24">
        <f t="shared" si="72"/>
        <v>74762.624</v>
      </c>
      <c r="P109" s="24">
        <f t="shared" si="72"/>
        <v>74762.624</v>
      </c>
      <c r="Q109" s="24">
        <f t="shared" si="72"/>
        <v>74762.624</v>
      </c>
      <c r="R109" s="42">
        <f t="shared" ref="R109:R110" si="74">SUM(F109:Q109)</f>
        <v>897151.488</v>
      </c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</row>
    <row r="110" ht="15.75" customHeight="1">
      <c r="B110" s="32" t="s">
        <v>20</v>
      </c>
      <c r="C110" s="10"/>
      <c r="D110" s="18">
        <v>1700.0</v>
      </c>
      <c r="F110" s="7">
        <f t="shared" ref="F110:Q110" si="73">$D110*F87</f>
        <v>1700</v>
      </c>
      <c r="G110" s="7">
        <f t="shared" si="73"/>
        <v>1700</v>
      </c>
      <c r="H110" s="7">
        <f t="shared" si="73"/>
        <v>1700</v>
      </c>
      <c r="I110" s="7">
        <f t="shared" si="73"/>
        <v>1700</v>
      </c>
      <c r="J110" s="7">
        <f t="shared" si="73"/>
        <v>1700</v>
      </c>
      <c r="K110" s="7">
        <f t="shared" si="73"/>
        <v>1700</v>
      </c>
      <c r="L110" s="7">
        <f t="shared" si="73"/>
        <v>1700</v>
      </c>
      <c r="M110" s="7">
        <f t="shared" si="73"/>
        <v>1700</v>
      </c>
      <c r="N110" s="7">
        <f t="shared" si="73"/>
        <v>1700</v>
      </c>
      <c r="O110" s="7">
        <f t="shared" si="73"/>
        <v>1700</v>
      </c>
      <c r="P110" s="7">
        <f t="shared" si="73"/>
        <v>1700</v>
      </c>
      <c r="Q110" s="7">
        <f t="shared" si="73"/>
        <v>1700</v>
      </c>
      <c r="R110" s="43">
        <f t="shared" si="74"/>
        <v>20400</v>
      </c>
    </row>
    <row r="111" ht="15.75" customHeight="1">
      <c r="A111" s="35"/>
      <c r="B111" s="33" t="s">
        <v>21</v>
      </c>
      <c r="C111" s="33"/>
      <c r="D111" s="33"/>
      <c r="E111" s="33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43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</row>
    <row r="112" ht="15.75" customHeight="1">
      <c r="B112" s="20" t="s">
        <v>22</v>
      </c>
      <c r="F112" s="7">
        <f>Salaires!C66</f>
        <v>50737.93333</v>
      </c>
      <c r="G112" s="7">
        <f>Salaires!E66</f>
        <v>50737.93333</v>
      </c>
      <c r="H112" s="7">
        <f>Salaires!G66</f>
        <v>50737.93333</v>
      </c>
      <c r="I112" s="7">
        <f>Salaires!I66</f>
        <v>50737.93333</v>
      </c>
      <c r="J112" s="7">
        <f>Salaires!K66</f>
        <v>50737.93333</v>
      </c>
      <c r="K112" s="7">
        <f>Salaires!M66</f>
        <v>50737.93333</v>
      </c>
      <c r="L112" s="7">
        <f>Salaires!O66</f>
        <v>50737.93333</v>
      </c>
      <c r="M112" s="7">
        <f>Salaires!Q66</f>
        <v>50737.93333</v>
      </c>
      <c r="N112" s="7">
        <f>Salaires!S66</f>
        <v>50737.93333</v>
      </c>
      <c r="O112" s="7">
        <f>Salaires!U66</f>
        <v>50737.93333</v>
      </c>
      <c r="P112" s="7">
        <f>Salaires!W66</f>
        <v>50737.93333</v>
      </c>
      <c r="Q112" s="7">
        <f>Salaires!Y66</f>
        <v>50737.93333</v>
      </c>
      <c r="R112" s="43">
        <f t="shared" ref="R112:R113" si="76">SUM(F112:Q112)</f>
        <v>608855.2</v>
      </c>
    </row>
    <row r="113" ht="15.75" customHeight="1">
      <c r="B113" s="17" t="s">
        <v>33</v>
      </c>
      <c r="C113" s="10"/>
      <c r="D113" s="18">
        <v>0.44</v>
      </c>
      <c r="F113" s="7">
        <f t="shared" ref="F113:Q113" si="75">$D113*F112</f>
        <v>22324.69067</v>
      </c>
      <c r="G113" s="7">
        <f t="shared" si="75"/>
        <v>22324.69067</v>
      </c>
      <c r="H113" s="7">
        <f t="shared" si="75"/>
        <v>22324.69067</v>
      </c>
      <c r="I113" s="7">
        <f t="shared" si="75"/>
        <v>22324.69067</v>
      </c>
      <c r="J113" s="7">
        <f t="shared" si="75"/>
        <v>22324.69067</v>
      </c>
      <c r="K113" s="7">
        <f t="shared" si="75"/>
        <v>22324.69067</v>
      </c>
      <c r="L113" s="7">
        <f t="shared" si="75"/>
        <v>22324.69067</v>
      </c>
      <c r="M113" s="7">
        <f t="shared" si="75"/>
        <v>22324.69067</v>
      </c>
      <c r="N113" s="7">
        <f t="shared" si="75"/>
        <v>22324.69067</v>
      </c>
      <c r="O113" s="7">
        <f t="shared" si="75"/>
        <v>22324.69067</v>
      </c>
      <c r="P113" s="7">
        <f t="shared" si="75"/>
        <v>22324.69067</v>
      </c>
      <c r="Q113" s="7">
        <f t="shared" si="75"/>
        <v>22324.69067</v>
      </c>
      <c r="R113" s="43">
        <f t="shared" si="76"/>
        <v>267896.288</v>
      </c>
    </row>
    <row r="114" ht="15.75" customHeight="1">
      <c r="A114" s="30"/>
      <c r="B114" s="20"/>
      <c r="C114" s="30"/>
      <c r="D114" s="25"/>
      <c r="E114" s="30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43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</row>
    <row r="115" ht="15.75" customHeight="1">
      <c r="A115" s="22"/>
      <c r="B115" s="31" t="s">
        <v>24</v>
      </c>
      <c r="C115" s="22"/>
      <c r="D115" s="5"/>
      <c r="E115" s="22"/>
      <c r="F115" s="15">
        <f t="shared" ref="F115:Q115" si="77">F91+F96+F109</f>
        <v>92842.624</v>
      </c>
      <c r="G115" s="15">
        <f t="shared" si="77"/>
        <v>89992.624</v>
      </c>
      <c r="H115" s="15">
        <f t="shared" si="77"/>
        <v>89992.624</v>
      </c>
      <c r="I115" s="15">
        <f t="shared" si="77"/>
        <v>92742.624</v>
      </c>
      <c r="J115" s="15">
        <f t="shared" si="77"/>
        <v>89992.624</v>
      </c>
      <c r="K115" s="15">
        <f t="shared" si="77"/>
        <v>89992.624</v>
      </c>
      <c r="L115" s="15">
        <f t="shared" si="77"/>
        <v>92742.624</v>
      </c>
      <c r="M115" s="15">
        <f t="shared" si="77"/>
        <v>89992.624</v>
      </c>
      <c r="N115" s="15">
        <f t="shared" si="77"/>
        <v>89992.624</v>
      </c>
      <c r="O115" s="15">
        <f t="shared" si="77"/>
        <v>92742.624</v>
      </c>
      <c r="P115" s="15">
        <f t="shared" si="77"/>
        <v>89992.624</v>
      </c>
      <c r="Q115" s="15">
        <f t="shared" si="77"/>
        <v>89992.624</v>
      </c>
      <c r="R115" s="42">
        <f>SUM(F115:Q115)</f>
        <v>1091011.488</v>
      </c>
      <c r="S115" s="36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</row>
    <row r="116" ht="15.75" customHeight="1"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43"/>
      <c r="S116" s="22" t="s">
        <v>25</v>
      </c>
    </row>
    <row r="117" ht="15.75" customHeight="1">
      <c r="B117" s="5" t="s">
        <v>26</v>
      </c>
      <c r="C117" s="5"/>
      <c r="D117" s="5"/>
      <c r="E117" s="5"/>
      <c r="F117" s="15">
        <f t="shared" ref="F117:Q117" si="78">F94-(F96+F109)</f>
        <v>207157.376</v>
      </c>
      <c r="G117" s="15">
        <f t="shared" si="78"/>
        <v>210007.376</v>
      </c>
      <c r="H117" s="15">
        <f t="shared" si="78"/>
        <v>210007.376</v>
      </c>
      <c r="I117" s="15">
        <f t="shared" si="78"/>
        <v>207257.376</v>
      </c>
      <c r="J117" s="15">
        <f t="shared" si="78"/>
        <v>210007.376</v>
      </c>
      <c r="K117" s="15">
        <f t="shared" si="78"/>
        <v>210007.376</v>
      </c>
      <c r="L117" s="15">
        <f t="shared" si="78"/>
        <v>207257.376</v>
      </c>
      <c r="M117" s="15">
        <f t="shared" si="78"/>
        <v>210007.376</v>
      </c>
      <c r="N117" s="15">
        <f t="shared" si="78"/>
        <v>210007.376</v>
      </c>
      <c r="O117" s="15">
        <f t="shared" si="78"/>
        <v>207257.376</v>
      </c>
      <c r="P117" s="15">
        <f t="shared" si="78"/>
        <v>210007.376</v>
      </c>
      <c r="Q117" s="15">
        <f t="shared" si="78"/>
        <v>210007.376</v>
      </c>
      <c r="R117" s="16">
        <f>SUM(F117:Q117)</f>
        <v>2508988.512</v>
      </c>
      <c r="S117" s="37">
        <f>R117/R89</f>
        <v>0.6969412533</v>
      </c>
    </row>
    <row r="118" ht="15.75" customHeight="1"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43"/>
    </row>
    <row r="119" ht="15.75" customHeight="1">
      <c r="B119" s="5" t="s">
        <v>27</v>
      </c>
      <c r="C119" s="5"/>
      <c r="D119" s="5"/>
      <c r="E119" s="5"/>
      <c r="F119" s="15">
        <f t="shared" ref="F119:Q119" si="79">F120</f>
        <v>1108.333333</v>
      </c>
      <c r="G119" s="15">
        <f t="shared" si="79"/>
        <v>1108.333333</v>
      </c>
      <c r="H119" s="15">
        <f t="shared" si="79"/>
        <v>1108.333333</v>
      </c>
      <c r="I119" s="15">
        <f t="shared" si="79"/>
        <v>1108.333333</v>
      </c>
      <c r="J119" s="15">
        <f t="shared" si="79"/>
        <v>1108.333333</v>
      </c>
      <c r="K119" s="15">
        <f t="shared" si="79"/>
        <v>1108.333333</v>
      </c>
      <c r="L119" s="15">
        <f t="shared" si="79"/>
        <v>1108.333333</v>
      </c>
      <c r="M119" s="15">
        <f t="shared" si="79"/>
        <v>1108.333333</v>
      </c>
      <c r="N119" s="15">
        <f t="shared" si="79"/>
        <v>1108.333333</v>
      </c>
      <c r="O119" s="15">
        <f t="shared" si="79"/>
        <v>1108.333333</v>
      </c>
      <c r="P119" s="15">
        <f t="shared" si="79"/>
        <v>1108.333333</v>
      </c>
      <c r="Q119" s="15">
        <f t="shared" si="79"/>
        <v>1108.333333</v>
      </c>
      <c r="R119" s="42">
        <f t="shared" ref="R119:R120" si="81">SUM(F119:Q119)</f>
        <v>13300</v>
      </c>
    </row>
    <row r="120" ht="15.75" customHeight="1">
      <c r="B120" s="20" t="s">
        <v>28</v>
      </c>
      <c r="D120" s="7">
        <f t="array" ref="D120">INDEX('Politique amortissement'!A1:K11,MATCH('1'!B120,'Politique amortissement'!B1:B9,0),MATCH('1'!D3,'Politique amortissement'!4:4,0))</f>
        <v>1108.333333</v>
      </c>
      <c r="F120" s="7">
        <f t="shared" ref="F120:Q120" si="80">$D120*F87</f>
        <v>1108.333333</v>
      </c>
      <c r="G120" s="7">
        <f t="shared" si="80"/>
        <v>1108.333333</v>
      </c>
      <c r="H120" s="7">
        <f t="shared" si="80"/>
        <v>1108.333333</v>
      </c>
      <c r="I120" s="7">
        <f t="shared" si="80"/>
        <v>1108.333333</v>
      </c>
      <c r="J120" s="7">
        <f t="shared" si="80"/>
        <v>1108.333333</v>
      </c>
      <c r="K120" s="7">
        <f t="shared" si="80"/>
        <v>1108.333333</v>
      </c>
      <c r="L120" s="7">
        <f t="shared" si="80"/>
        <v>1108.333333</v>
      </c>
      <c r="M120" s="7">
        <f t="shared" si="80"/>
        <v>1108.333333</v>
      </c>
      <c r="N120" s="7">
        <f t="shared" si="80"/>
        <v>1108.333333</v>
      </c>
      <c r="O120" s="7">
        <f t="shared" si="80"/>
        <v>1108.333333</v>
      </c>
      <c r="P120" s="7">
        <f t="shared" si="80"/>
        <v>1108.333333</v>
      </c>
      <c r="Q120" s="7">
        <f t="shared" si="80"/>
        <v>1108.333333</v>
      </c>
      <c r="R120" s="43">
        <f t="shared" si="81"/>
        <v>13300</v>
      </c>
      <c r="S120" s="36"/>
    </row>
    <row r="121" ht="15.75" customHeight="1"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43"/>
      <c r="S121" s="22" t="s">
        <v>29</v>
      </c>
    </row>
    <row r="122" ht="15.75" customHeight="1">
      <c r="B122" s="5" t="s">
        <v>30</v>
      </c>
      <c r="C122" s="5"/>
      <c r="D122" s="5"/>
      <c r="E122" s="5"/>
      <c r="F122" s="46">
        <f t="shared" ref="F122:Q122" si="82">F117-F119</f>
        <v>206049.0427</v>
      </c>
      <c r="G122" s="46">
        <f t="shared" si="82"/>
        <v>208899.0427</v>
      </c>
      <c r="H122" s="46">
        <f t="shared" si="82"/>
        <v>208899.0427</v>
      </c>
      <c r="I122" s="46">
        <f t="shared" si="82"/>
        <v>206149.0427</v>
      </c>
      <c r="J122" s="46">
        <f t="shared" si="82"/>
        <v>208899.0427</v>
      </c>
      <c r="K122" s="46">
        <f t="shared" si="82"/>
        <v>208899.0427</v>
      </c>
      <c r="L122" s="46">
        <f t="shared" si="82"/>
        <v>206149.0427</v>
      </c>
      <c r="M122" s="46">
        <f t="shared" si="82"/>
        <v>208899.0427</v>
      </c>
      <c r="N122" s="46">
        <f t="shared" si="82"/>
        <v>208899.0427</v>
      </c>
      <c r="O122" s="46">
        <f t="shared" si="82"/>
        <v>206149.0427</v>
      </c>
      <c r="P122" s="46">
        <f t="shared" si="82"/>
        <v>208899.0427</v>
      </c>
      <c r="Q122" s="46">
        <f t="shared" si="82"/>
        <v>208899.0427</v>
      </c>
      <c r="R122" s="47">
        <f>SUM(F122:Q122)</f>
        <v>2495688.512</v>
      </c>
      <c r="S122" s="37">
        <f>R122/R89</f>
        <v>0.6932468089</v>
      </c>
    </row>
    <row r="123" ht="15.75" customHeight="1"/>
    <row r="124" ht="15.75" customHeight="1"/>
    <row r="125" ht="15.75" customHeight="1"/>
    <row r="126" ht="15.75" customHeight="1">
      <c r="B126" s="48"/>
    </row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F1:Q1"/>
    <mergeCell ref="Y34:AJ34"/>
    <mergeCell ref="F42:Q42"/>
    <mergeCell ref="F83:Q83"/>
  </mergeCells>
  <conditionalFormatting sqref="F40:Q40 F81:Q81 F122:Q122">
    <cfRule type="cellIs" dxfId="0" priority="1" operator="greaterThanOrEqual">
      <formula>0</formula>
    </cfRule>
  </conditionalFormatting>
  <conditionalFormatting sqref="F40:Q40 F81:Q81 F122:Q122">
    <cfRule type="cellIs" dxfId="1" priority="2" operator="lessThan">
      <formula>0</formula>
    </cfRule>
  </conditionalFormatting>
  <conditionalFormatting sqref="R40">
    <cfRule type="cellIs" dxfId="0" priority="3" operator="greaterThanOrEqual">
      <formula>0</formula>
    </cfRule>
  </conditionalFormatting>
  <conditionalFormatting sqref="R40">
    <cfRule type="cellIs" dxfId="1" priority="4" operator="lessThan">
      <formula>0</formula>
    </cfRule>
  </conditionalFormatting>
  <conditionalFormatting sqref="R122">
    <cfRule type="cellIs" dxfId="0" priority="5" operator="greaterThanOrEqual">
      <formula>0</formula>
    </cfRule>
  </conditionalFormatting>
  <conditionalFormatting sqref="R122">
    <cfRule type="cellIs" dxfId="1" priority="6" operator="lessThan">
      <formula>0</formula>
    </cfRule>
  </conditionalFormatting>
  <conditionalFormatting sqref="R81">
    <cfRule type="cellIs" dxfId="0" priority="7" operator="greaterThanOrEqual">
      <formula>0</formula>
    </cfRule>
  </conditionalFormatting>
  <conditionalFormatting sqref="R81">
    <cfRule type="cellIs" dxfId="1" priority="8" operator="lessThan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4.5"/>
    <col customWidth="1" min="2" max="2" width="56.5"/>
    <col customWidth="1" min="3" max="3" width="12.13"/>
    <col customWidth="1" min="4" max="4" width="14.5"/>
    <col customWidth="1" min="5" max="5" width="6.13"/>
    <col customWidth="1" min="6" max="27" width="14.5"/>
  </cols>
  <sheetData>
    <row r="1" ht="19.5" customHeight="1">
      <c r="J1" s="49">
        <v>2022.0</v>
      </c>
    </row>
    <row r="2" ht="15.75" customHeight="1">
      <c r="A2" s="50"/>
      <c r="B2" s="2"/>
      <c r="C2" s="51"/>
      <c r="D2" s="51"/>
      <c r="E2" s="51"/>
      <c r="F2" s="52">
        <v>44562.0</v>
      </c>
      <c r="G2" s="52">
        <v>44593.0</v>
      </c>
      <c r="H2" s="52">
        <v>44621.0</v>
      </c>
      <c r="I2" s="52">
        <v>44652.0</v>
      </c>
      <c r="J2" s="52">
        <v>44682.0</v>
      </c>
      <c r="K2" s="52">
        <v>44713.0</v>
      </c>
      <c r="L2" s="52">
        <v>44743.0</v>
      </c>
      <c r="M2" s="52">
        <v>44774.0</v>
      </c>
      <c r="N2" s="52">
        <v>44805.0</v>
      </c>
      <c r="O2" s="52">
        <v>44835.0</v>
      </c>
      <c r="P2" s="52">
        <v>44866.0</v>
      </c>
      <c r="Q2" s="52">
        <v>44896.0</v>
      </c>
    </row>
    <row r="3" ht="15.75" customHeight="1">
      <c r="B3" s="30"/>
      <c r="C3" s="30"/>
      <c r="D3" s="30"/>
      <c r="E3" s="30"/>
      <c r="F3" s="25"/>
      <c r="G3" s="30"/>
      <c r="H3" s="25"/>
      <c r="I3" s="25"/>
      <c r="J3" s="25"/>
      <c r="K3" s="30"/>
      <c r="L3" s="25"/>
      <c r="M3" s="30"/>
      <c r="N3" s="25"/>
      <c r="O3" s="30"/>
      <c r="P3" s="25"/>
      <c r="Q3" s="30"/>
    </row>
    <row r="4" ht="15.75" customHeight="1">
      <c r="A4" s="5"/>
      <c r="B4" s="5" t="s">
        <v>35</v>
      </c>
      <c r="C4" s="30"/>
      <c r="D4" s="30"/>
      <c r="E4" s="30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ht="15.75" customHeight="1">
      <c r="A5" s="25"/>
      <c r="B5" s="25" t="s">
        <v>2</v>
      </c>
      <c r="C5" s="30"/>
      <c r="D5" s="30"/>
      <c r="E5" s="30"/>
      <c r="F5" s="7">
        <f>'1'!F4</f>
        <v>1</v>
      </c>
      <c r="G5" s="7">
        <f>'1'!G4</f>
        <v>0</v>
      </c>
      <c r="H5" s="7">
        <f>'1'!H4</f>
        <v>0</v>
      </c>
      <c r="I5" s="7">
        <f>'1'!I4</f>
        <v>0</v>
      </c>
      <c r="J5" s="7">
        <f>'1'!J4</f>
        <v>0</v>
      </c>
      <c r="K5" s="7">
        <f>'1'!K4</f>
        <v>0</v>
      </c>
      <c r="L5" s="7">
        <f>'1'!L4</f>
        <v>0</v>
      </c>
      <c r="M5" s="7">
        <f>'1'!M4</f>
        <v>0</v>
      </c>
      <c r="N5" s="7">
        <f>'1'!N4</f>
        <v>0</v>
      </c>
      <c r="O5" s="7">
        <f>'1'!O4</f>
        <v>0</v>
      </c>
      <c r="P5" s="7">
        <f>'1'!P4</f>
        <v>0</v>
      </c>
      <c r="Q5" s="7">
        <f>'1'!Q4</f>
        <v>0</v>
      </c>
    </row>
    <row r="6" ht="15.75" customHeight="1">
      <c r="A6" s="25"/>
      <c r="B6" s="12" t="s">
        <v>3</v>
      </c>
      <c r="C6" s="30"/>
      <c r="D6" s="30"/>
      <c r="E6" s="30"/>
      <c r="F6" s="7">
        <f>'1'!F5</f>
        <v>1</v>
      </c>
      <c r="G6" s="7">
        <f>'1'!G5</f>
        <v>1</v>
      </c>
      <c r="H6" s="7">
        <f>'1'!H5</f>
        <v>1</v>
      </c>
      <c r="I6" s="7">
        <f>'1'!I5</f>
        <v>1</v>
      </c>
      <c r="J6" s="7">
        <f>'1'!J5</f>
        <v>1</v>
      </c>
      <c r="K6" s="7">
        <f>'1'!K5</f>
        <v>1</v>
      </c>
      <c r="L6" s="7">
        <f>'1'!L5</f>
        <v>1</v>
      </c>
      <c r="M6" s="7">
        <f>'1'!M5</f>
        <v>1</v>
      </c>
      <c r="N6" s="7">
        <f>'1'!N5</f>
        <v>1</v>
      </c>
      <c r="O6" s="7">
        <f>'1'!O5</f>
        <v>1</v>
      </c>
      <c r="P6" s="7">
        <f>'1'!P5</f>
        <v>1</v>
      </c>
      <c r="Q6" s="7">
        <f>'1'!Q5</f>
        <v>1</v>
      </c>
    </row>
    <row r="7" ht="15.75" customHeight="1">
      <c r="B7" s="30"/>
      <c r="C7" s="30"/>
      <c r="D7" s="30"/>
      <c r="E7" s="30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ht="15.75" customHeight="1">
      <c r="A8" s="53"/>
      <c r="B8" s="5" t="s">
        <v>36</v>
      </c>
      <c r="C8" s="5"/>
      <c r="D8" s="5"/>
      <c r="E8" s="5"/>
      <c r="F8" s="15">
        <f>'1'!F7</f>
        <v>0</v>
      </c>
      <c r="G8" s="15">
        <f>'1'!G7</f>
        <v>50000</v>
      </c>
      <c r="H8" s="15">
        <f>'1'!H7</f>
        <v>50000</v>
      </c>
      <c r="I8" s="15">
        <f>'1'!I7</f>
        <v>50000</v>
      </c>
      <c r="J8" s="15">
        <f>'1'!J7</f>
        <v>50000</v>
      </c>
      <c r="K8" s="15">
        <f>'1'!K7</f>
        <v>50000</v>
      </c>
      <c r="L8" s="15">
        <f>'1'!L7</f>
        <v>100000</v>
      </c>
      <c r="M8" s="15">
        <f>'1'!M7</f>
        <v>100000</v>
      </c>
      <c r="N8" s="15">
        <f>'1'!N7</f>
        <v>100000</v>
      </c>
      <c r="O8" s="15">
        <f>'1'!O7</f>
        <v>100000</v>
      </c>
      <c r="P8" s="15">
        <f>'1'!P7</f>
        <v>100000</v>
      </c>
      <c r="Q8" s="15">
        <f>'1'!Q7</f>
        <v>100000</v>
      </c>
      <c r="R8" s="54"/>
      <c r="S8" s="5"/>
      <c r="T8" s="5"/>
      <c r="U8" s="5"/>
      <c r="V8" s="5"/>
      <c r="W8" s="5"/>
      <c r="X8" s="5"/>
      <c r="Y8" s="5"/>
      <c r="Z8" s="5"/>
      <c r="AA8" s="5"/>
    </row>
    <row r="9" ht="15.75" customHeight="1">
      <c r="A9" s="5"/>
      <c r="B9" s="5" t="s">
        <v>37</v>
      </c>
      <c r="C9" s="55">
        <v>0.2</v>
      </c>
      <c r="D9" s="25"/>
      <c r="E9" s="25"/>
      <c r="F9" s="7">
        <f t="shared" ref="F9:Q9" si="1">F8*$C9</f>
        <v>0</v>
      </c>
      <c r="G9" s="7">
        <f t="shared" si="1"/>
        <v>10000</v>
      </c>
      <c r="H9" s="7">
        <f t="shared" si="1"/>
        <v>10000</v>
      </c>
      <c r="I9" s="7">
        <f t="shared" si="1"/>
        <v>10000</v>
      </c>
      <c r="J9" s="7">
        <f t="shared" si="1"/>
        <v>10000</v>
      </c>
      <c r="K9" s="7">
        <f t="shared" si="1"/>
        <v>10000</v>
      </c>
      <c r="L9" s="7">
        <f t="shared" si="1"/>
        <v>20000</v>
      </c>
      <c r="M9" s="7">
        <f t="shared" si="1"/>
        <v>20000</v>
      </c>
      <c r="N9" s="7">
        <f t="shared" si="1"/>
        <v>20000</v>
      </c>
      <c r="O9" s="7">
        <f t="shared" si="1"/>
        <v>20000</v>
      </c>
      <c r="P9" s="7">
        <f t="shared" si="1"/>
        <v>20000</v>
      </c>
      <c r="Q9" s="7">
        <f t="shared" si="1"/>
        <v>20000</v>
      </c>
    </row>
    <row r="10" ht="15.75" customHeight="1">
      <c r="B10" s="30"/>
      <c r="C10" s="30"/>
      <c r="D10" s="30"/>
      <c r="E10" s="30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</row>
    <row r="11" ht="15.75" customHeight="1">
      <c r="A11" s="53"/>
      <c r="B11" s="5" t="s">
        <v>38</v>
      </c>
      <c r="C11" s="5"/>
      <c r="D11" s="5"/>
      <c r="E11" s="5"/>
      <c r="F11" s="15">
        <f t="shared" ref="F11:Q11" si="2">F8+F9</f>
        <v>0</v>
      </c>
      <c r="G11" s="15">
        <f t="shared" si="2"/>
        <v>60000</v>
      </c>
      <c r="H11" s="15">
        <f t="shared" si="2"/>
        <v>60000</v>
      </c>
      <c r="I11" s="15">
        <f t="shared" si="2"/>
        <v>60000</v>
      </c>
      <c r="J11" s="15">
        <f t="shared" si="2"/>
        <v>60000</v>
      </c>
      <c r="K11" s="15">
        <f t="shared" si="2"/>
        <v>60000</v>
      </c>
      <c r="L11" s="15">
        <f t="shared" si="2"/>
        <v>120000</v>
      </c>
      <c r="M11" s="15">
        <f t="shared" si="2"/>
        <v>120000</v>
      </c>
      <c r="N11" s="15">
        <f t="shared" si="2"/>
        <v>120000</v>
      </c>
      <c r="O11" s="15">
        <f t="shared" si="2"/>
        <v>120000</v>
      </c>
      <c r="P11" s="15">
        <f t="shared" si="2"/>
        <v>120000</v>
      </c>
      <c r="Q11" s="15">
        <f t="shared" si="2"/>
        <v>120000</v>
      </c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ht="15.75" customHeight="1">
      <c r="B12" s="30"/>
      <c r="C12" s="30"/>
      <c r="D12" s="30"/>
      <c r="E12" s="30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ht="15.75" customHeight="1">
      <c r="A13" s="56"/>
      <c r="B13" s="57" t="s">
        <v>39</v>
      </c>
      <c r="C13" s="30"/>
      <c r="D13" s="30"/>
      <c r="E13" s="30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ht="15.75" customHeight="1">
      <c r="A14" s="5"/>
      <c r="B14" s="5" t="s">
        <v>40</v>
      </c>
      <c r="C14" s="30"/>
      <c r="D14" s="30"/>
      <c r="E14" s="30"/>
      <c r="F14" s="15">
        <f t="shared" ref="F14:Q14" si="3">SUM(F15)</f>
        <v>1500</v>
      </c>
      <c r="G14" s="15">
        <f t="shared" si="3"/>
        <v>0</v>
      </c>
      <c r="H14" s="15">
        <f t="shared" si="3"/>
        <v>0</v>
      </c>
      <c r="I14" s="15">
        <f t="shared" si="3"/>
        <v>0</v>
      </c>
      <c r="J14" s="15">
        <f t="shared" si="3"/>
        <v>0</v>
      </c>
      <c r="K14" s="15">
        <f t="shared" si="3"/>
        <v>0</v>
      </c>
      <c r="L14" s="15">
        <f t="shared" si="3"/>
        <v>0</v>
      </c>
      <c r="M14" s="15">
        <f t="shared" si="3"/>
        <v>0</v>
      </c>
      <c r="N14" s="15">
        <f t="shared" si="3"/>
        <v>0</v>
      </c>
      <c r="O14" s="15">
        <f t="shared" si="3"/>
        <v>0</v>
      </c>
      <c r="P14" s="15">
        <f t="shared" si="3"/>
        <v>0</v>
      </c>
      <c r="Q14" s="15">
        <f t="shared" si="3"/>
        <v>0</v>
      </c>
    </row>
    <row r="15" ht="15.75" customHeight="1">
      <c r="A15" s="20"/>
      <c r="B15" s="20" t="s">
        <v>6</v>
      </c>
      <c r="C15" s="30"/>
      <c r="D15" s="30"/>
      <c r="E15" s="30"/>
      <c r="F15" s="7">
        <f>'1'!F10</f>
        <v>1500</v>
      </c>
      <c r="G15" s="7">
        <f>'1'!G10</f>
        <v>0</v>
      </c>
      <c r="H15" s="7">
        <f>'1'!H10</f>
        <v>0</v>
      </c>
      <c r="I15" s="7">
        <f>'1'!I10</f>
        <v>0</v>
      </c>
      <c r="J15" s="7">
        <f>'1'!J10</f>
        <v>0</v>
      </c>
      <c r="K15" s="7">
        <f>'1'!K10</f>
        <v>0</v>
      </c>
      <c r="L15" s="7">
        <f>'1'!L10</f>
        <v>0</v>
      </c>
      <c r="M15" s="7">
        <f>'1'!M10</f>
        <v>0</v>
      </c>
      <c r="N15" s="7">
        <f>'1'!N10</f>
        <v>0</v>
      </c>
      <c r="O15" s="7">
        <f>'1'!O10</f>
        <v>0</v>
      </c>
      <c r="P15" s="7">
        <f>'1'!P10</f>
        <v>0</v>
      </c>
      <c r="Q15" s="7">
        <f>'1'!Q10</f>
        <v>0</v>
      </c>
    </row>
    <row r="16" ht="15.75" customHeight="1">
      <c r="A16" s="5"/>
      <c r="B16" s="5"/>
      <c r="C16" s="30"/>
      <c r="D16" s="30"/>
      <c r="E16" s="30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</row>
    <row r="17" ht="15.75" customHeight="1">
      <c r="A17" s="5"/>
      <c r="B17" s="5" t="s">
        <v>41</v>
      </c>
      <c r="C17" s="30"/>
      <c r="D17" s="30"/>
      <c r="E17" s="30"/>
      <c r="F17" s="15">
        <f t="shared" ref="F17:Q17" si="4">SUM(F18:F29)</f>
        <v>7405</v>
      </c>
      <c r="G17" s="15">
        <f t="shared" si="4"/>
        <v>6055</v>
      </c>
      <c r="H17" s="15">
        <f t="shared" si="4"/>
        <v>5855</v>
      </c>
      <c r="I17" s="15">
        <f t="shared" si="4"/>
        <v>8705</v>
      </c>
      <c r="J17" s="15">
        <f t="shared" si="4"/>
        <v>5855</v>
      </c>
      <c r="K17" s="15">
        <f t="shared" si="4"/>
        <v>6155</v>
      </c>
      <c r="L17" s="15">
        <f t="shared" si="4"/>
        <v>10105</v>
      </c>
      <c r="M17" s="15">
        <f t="shared" si="4"/>
        <v>7355</v>
      </c>
      <c r="N17" s="15">
        <f t="shared" si="4"/>
        <v>7455</v>
      </c>
      <c r="O17" s="15">
        <f t="shared" si="4"/>
        <v>10105</v>
      </c>
      <c r="P17" s="15">
        <f t="shared" si="4"/>
        <v>7355</v>
      </c>
      <c r="Q17" s="15">
        <f t="shared" si="4"/>
        <v>7355</v>
      </c>
    </row>
    <row r="18" ht="15.75" customHeight="1">
      <c r="A18" s="20"/>
      <c r="B18" s="20" t="s">
        <v>9</v>
      </c>
      <c r="C18" s="30"/>
      <c r="D18" s="30"/>
      <c r="E18" s="30"/>
      <c r="F18" s="7">
        <f t="array" ref="F18:Q27">'1'!F16:Q25</f>
        <v>2000</v>
      </c>
      <c r="G18" s="7">
        <v>2000.0</v>
      </c>
      <c r="H18" s="7">
        <v>2000.0</v>
      </c>
      <c r="I18" s="7">
        <v>2000.0</v>
      </c>
      <c r="J18" s="7">
        <v>2000.0</v>
      </c>
      <c r="K18" s="7">
        <v>2000.0</v>
      </c>
      <c r="L18" s="7">
        <v>2000.0</v>
      </c>
      <c r="M18" s="7">
        <v>2000.0</v>
      </c>
      <c r="N18" s="7">
        <v>2000.0</v>
      </c>
      <c r="O18" s="7">
        <v>2000.0</v>
      </c>
      <c r="P18" s="7">
        <v>2000.0</v>
      </c>
      <c r="Q18" s="7">
        <v>2000.0</v>
      </c>
    </row>
    <row r="19" ht="15.75" customHeight="1">
      <c r="A19" s="20"/>
      <c r="B19" s="20" t="s">
        <v>10</v>
      </c>
      <c r="C19" s="30"/>
      <c r="D19" s="30"/>
      <c r="E19" s="30"/>
      <c r="F19" s="7">
        <v>200.0</v>
      </c>
      <c r="G19" s="7">
        <v>200.0</v>
      </c>
      <c r="H19" s="7">
        <v>200.0</v>
      </c>
      <c r="I19" s="7">
        <v>200.0</v>
      </c>
      <c r="J19" s="7">
        <v>200.0</v>
      </c>
      <c r="K19" s="7">
        <v>200.0</v>
      </c>
      <c r="L19" s="7">
        <v>200.0</v>
      </c>
      <c r="M19" s="7">
        <v>200.0</v>
      </c>
      <c r="N19" s="7">
        <v>200.0</v>
      </c>
      <c r="O19" s="7">
        <v>200.0</v>
      </c>
      <c r="P19" s="7">
        <v>200.0</v>
      </c>
      <c r="Q19" s="7">
        <v>200.0</v>
      </c>
    </row>
    <row r="20" ht="15.75" customHeight="1">
      <c r="A20" s="20"/>
      <c r="B20" s="20" t="s">
        <v>11</v>
      </c>
      <c r="C20" s="30"/>
      <c r="D20" s="30"/>
      <c r="E20" s="30"/>
      <c r="F20" s="7">
        <v>120.0</v>
      </c>
      <c r="G20" s="7">
        <v>120.0</v>
      </c>
      <c r="H20" s="7">
        <v>120.0</v>
      </c>
      <c r="I20" s="7">
        <v>120.0</v>
      </c>
      <c r="J20" s="7">
        <v>120.0</v>
      </c>
      <c r="K20" s="7">
        <v>120.0</v>
      </c>
      <c r="L20" s="7">
        <v>120.0</v>
      </c>
      <c r="M20" s="7">
        <v>120.0</v>
      </c>
      <c r="N20" s="7">
        <v>120.0</v>
      </c>
      <c r="O20" s="7">
        <v>120.0</v>
      </c>
      <c r="P20" s="7">
        <v>120.0</v>
      </c>
      <c r="Q20" s="7">
        <v>120.0</v>
      </c>
    </row>
    <row r="21" ht="15.75" customHeight="1">
      <c r="A21" s="20"/>
      <c r="B21" s="20" t="s">
        <v>12</v>
      </c>
      <c r="C21" s="30"/>
      <c r="D21" s="30"/>
      <c r="E21" s="30"/>
      <c r="F21" s="7">
        <v>2750.0</v>
      </c>
      <c r="G21" s="7">
        <v>0.0</v>
      </c>
      <c r="H21" s="7">
        <v>0.0</v>
      </c>
      <c r="I21" s="7">
        <v>2750.0</v>
      </c>
      <c r="J21" s="7">
        <v>0.0</v>
      </c>
      <c r="K21" s="7">
        <v>0.0</v>
      </c>
      <c r="L21" s="7">
        <v>2750.0</v>
      </c>
      <c r="M21" s="7">
        <v>0.0</v>
      </c>
      <c r="N21" s="7">
        <v>0.0</v>
      </c>
      <c r="O21" s="7">
        <v>2750.0</v>
      </c>
      <c r="P21" s="7">
        <v>0.0</v>
      </c>
      <c r="Q21" s="7">
        <v>0.0</v>
      </c>
    </row>
    <row r="22" ht="15.75" customHeight="1">
      <c r="A22" s="20"/>
      <c r="B22" s="58" t="s">
        <v>13</v>
      </c>
      <c r="C22" s="30"/>
      <c r="D22" s="30"/>
      <c r="E22" s="30"/>
      <c r="F22" s="7">
        <v>0.0</v>
      </c>
      <c r="G22" s="7">
        <v>1500.0</v>
      </c>
      <c r="H22" s="7">
        <v>1500.0</v>
      </c>
      <c r="I22" s="7">
        <v>1500.0</v>
      </c>
      <c r="J22" s="7">
        <v>1500.0</v>
      </c>
      <c r="K22" s="7">
        <v>1500.0</v>
      </c>
      <c r="L22" s="7">
        <v>3000.0</v>
      </c>
      <c r="M22" s="7">
        <v>3000.0</v>
      </c>
      <c r="N22" s="7">
        <v>3000.0</v>
      </c>
      <c r="O22" s="7">
        <v>3000.0</v>
      </c>
      <c r="P22" s="7">
        <v>3000.0</v>
      </c>
      <c r="Q22" s="7">
        <v>3000.0</v>
      </c>
    </row>
    <row r="23" ht="15.75" customHeight="1">
      <c r="A23" s="20"/>
      <c r="B23" s="20" t="s">
        <v>14</v>
      </c>
      <c r="C23" s="30"/>
      <c r="D23" s="30"/>
      <c r="E23" s="30"/>
      <c r="F23" s="7">
        <v>100.0</v>
      </c>
      <c r="G23" s="7">
        <v>100.0</v>
      </c>
      <c r="H23" s="7">
        <v>100.0</v>
      </c>
      <c r="I23" s="7">
        <v>100.0</v>
      </c>
      <c r="J23" s="7">
        <v>100.0</v>
      </c>
      <c r="K23" s="7">
        <v>100.0</v>
      </c>
      <c r="L23" s="7">
        <v>100.0</v>
      </c>
      <c r="M23" s="7">
        <v>100.0</v>
      </c>
      <c r="N23" s="7">
        <v>100.0</v>
      </c>
      <c r="O23" s="7">
        <v>100.0</v>
      </c>
      <c r="P23" s="7">
        <v>100.0</v>
      </c>
      <c r="Q23" s="7">
        <v>100.0</v>
      </c>
    </row>
    <row r="24" ht="15.75" customHeight="1">
      <c r="A24" s="20"/>
      <c r="B24" s="20" t="s">
        <v>15</v>
      </c>
      <c r="C24" s="30"/>
      <c r="D24" s="30"/>
      <c r="E24" s="30"/>
      <c r="F24" s="7">
        <v>95.0</v>
      </c>
      <c r="G24" s="7">
        <v>95.0</v>
      </c>
      <c r="H24" s="7">
        <v>95.0</v>
      </c>
      <c r="I24" s="7">
        <v>95.0</v>
      </c>
      <c r="J24" s="7">
        <v>95.0</v>
      </c>
      <c r="K24" s="7">
        <v>95.0</v>
      </c>
      <c r="L24" s="7">
        <v>95.0</v>
      </c>
      <c r="M24" s="7">
        <v>95.0</v>
      </c>
      <c r="N24" s="7">
        <v>95.0</v>
      </c>
      <c r="O24" s="7">
        <v>95.0</v>
      </c>
      <c r="P24" s="7">
        <v>95.0</v>
      </c>
      <c r="Q24" s="7">
        <v>95.0</v>
      </c>
    </row>
    <row r="25" ht="15.75" customHeight="1">
      <c r="A25" s="20"/>
      <c r="B25" s="20" t="s">
        <v>16</v>
      </c>
      <c r="C25" s="30"/>
      <c r="D25" s="30"/>
      <c r="E25" s="30"/>
      <c r="F25" s="7">
        <v>100.0</v>
      </c>
      <c r="G25" s="7">
        <v>100.0</v>
      </c>
      <c r="H25" s="7">
        <v>100.0</v>
      </c>
      <c r="I25" s="7">
        <v>100.0</v>
      </c>
      <c r="J25" s="7">
        <v>100.0</v>
      </c>
      <c r="K25" s="7">
        <v>100.0</v>
      </c>
      <c r="L25" s="7">
        <v>100.0</v>
      </c>
      <c r="M25" s="7">
        <v>100.0</v>
      </c>
      <c r="N25" s="7">
        <v>100.0</v>
      </c>
      <c r="O25" s="7">
        <v>100.0</v>
      </c>
      <c r="P25" s="7">
        <v>100.0</v>
      </c>
      <c r="Q25" s="7">
        <v>100.0</v>
      </c>
    </row>
    <row r="26" ht="15.75" customHeight="1">
      <c r="A26" s="20"/>
      <c r="B26" s="20" t="s">
        <v>17</v>
      </c>
      <c r="C26" s="30"/>
      <c r="D26" s="30"/>
      <c r="E26" s="30"/>
      <c r="F26" s="7">
        <v>40.0</v>
      </c>
      <c r="G26" s="7">
        <v>40.0</v>
      </c>
      <c r="H26" s="7">
        <v>40.0</v>
      </c>
      <c r="I26" s="7">
        <v>40.0</v>
      </c>
      <c r="J26" s="7">
        <v>40.0</v>
      </c>
      <c r="K26" s="7">
        <v>40.0</v>
      </c>
      <c r="L26" s="7">
        <v>40.0</v>
      </c>
      <c r="M26" s="7">
        <v>40.0</v>
      </c>
      <c r="N26" s="7">
        <v>40.0</v>
      </c>
      <c r="O26" s="7">
        <v>40.0</v>
      </c>
      <c r="P26" s="7">
        <v>40.0</v>
      </c>
      <c r="Q26" s="7">
        <v>40.0</v>
      </c>
    </row>
    <row r="27" ht="15.75" customHeight="1">
      <c r="A27" s="20"/>
      <c r="B27" s="20" t="s">
        <v>18</v>
      </c>
      <c r="C27" s="30"/>
      <c r="D27" s="30"/>
      <c r="E27" s="30"/>
      <c r="F27" s="7">
        <v>300.0</v>
      </c>
      <c r="G27" s="7">
        <v>200.0</v>
      </c>
      <c r="H27" s="7">
        <v>0.0</v>
      </c>
      <c r="I27" s="7">
        <v>100.0</v>
      </c>
      <c r="J27" s="7">
        <v>0.0</v>
      </c>
      <c r="K27" s="7">
        <v>300.0</v>
      </c>
      <c r="L27" s="7">
        <v>0.0</v>
      </c>
      <c r="M27" s="7">
        <v>0.0</v>
      </c>
      <c r="N27" s="7">
        <v>100.0</v>
      </c>
      <c r="O27" s="7">
        <v>0.0</v>
      </c>
      <c r="P27" s="7">
        <v>0.0</v>
      </c>
      <c r="Q27" s="7">
        <v>0.0</v>
      </c>
    </row>
    <row r="28" ht="15.75" customHeight="1">
      <c r="A28" s="5"/>
      <c r="B28" s="5"/>
      <c r="C28" s="30"/>
      <c r="D28" s="30"/>
      <c r="E28" s="30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</row>
    <row r="29" ht="15.75" customHeight="1">
      <c r="A29" s="20"/>
      <c r="B29" s="5" t="s">
        <v>42</v>
      </c>
      <c r="C29" s="30"/>
      <c r="D29" s="30"/>
      <c r="E29" s="30"/>
      <c r="F29" s="7">
        <f>'1'!F28</f>
        <v>1700</v>
      </c>
      <c r="G29" s="7">
        <f>'1'!G28</f>
        <v>1700</v>
      </c>
      <c r="H29" s="7">
        <f>'1'!H28</f>
        <v>1700</v>
      </c>
      <c r="I29" s="7">
        <f>'1'!I28</f>
        <v>1700</v>
      </c>
      <c r="J29" s="7">
        <f>'1'!J28</f>
        <v>1700</v>
      </c>
      <c r="K29" s="7">
        <f>'1'!K28</f>
        <v>1700</v>
      </c>
      <c r="L29" s="7">
        <f>'1'!L28</f>
        <v>1700</v>
      </c>
      <c r="M29" s="7">
        <f>'1'!M28</f>
        <v>1700</v>
      </c>
      <c r="N29" s="7">
        <f>'1'!N28</f>
        <v>1700</v>
      </c>
      <c r="O29" s="7">
        <f>'1'!O28</f>
        <v>1700</v>
      </c>
      <c r="P29" s="7">
        <f>'1'!P28</f>
        <v>1700</v>
      </c>
      <c r="Q29" s="7">
        <f>'1'!Q28</f>
        <v>1700</v>
      </c>
    </row>
    <row r="30" ht="15.75" customHeight="1">
      <c r="A30" s="20"/>
      <c r="B30" s="20"/>
      <c r="C30" s="30"/>
      <c r="D30" s="30"/>
      <c r="E30" s="30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ht="15.75" customHeight="1">
      <c r="A31" s="5"/>
      <c r="B31" s="5" t="s">
        <v>43</v>
      </c>
      <c r="C31" s="25"/>
      <c r="D31" s="25"/>
      <c r="E31" s="25"/>
      <c r="F31" s="15">
        <f t="shared" ref="F31:Q31" si="5">F17+F14</f>
        <v>8905</v>
      </c>
      <c r="G31" s="15">
        <f t="shared" si="5"/>
        <v>6055</v>
      </c>
      <c r="H31" s="15">
        <f t="shared" si="5"/>
        <v>5855</v>
      </c>
      <c r="I31" s="15">
        <f t="shared" si="5"/>
        <v>8705</v>
      </c>
      <c r="J31" s="15">
        <f t="shared" si="5"/>
        <v>5855</v>
      </c>
      <c r="K31" s="15">
        <f t="shared" si="5"/>
        <v>6155</v>
      </c>
      <c r="L31" s="15">
        <f t="shared" si="5"/>
        <v>10105</v>
      </c>
      <c r="M31" s="15">
        <f t="shared" si="5"/>
        <v>7355</v>
      </c>
      <c r="N31" s="15">
        <f t="shared" si="5"/>
        <v>7455</v>
      </c>
      <c r="O31" s="15">
        <f t="shared" si="5"/>
        <v>10105</v>
      </c>
      <c r="P31" s="15">
        <f t="shared" si="5"/>
        <v>7355</v>
      </c>
      <c r="Q31" s="15">
        <f t="shared" si="5"/>
        <v>7355</v>
      </c>
    </row>
    <row r="32" ht="15.75" customHeight="1">
      <c r="B32" s="30"/>
      <c r="C32" s="30"/>
      <c r="D32" s="30"/>
      <c r="E32" s="30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</row>
    <row r="33" ht="15.75" customHeight="1">
      <c r="A33" s="5"/>
      <c r="B33" s="5" t="s">
        <v>44</v>
      </c>
      <c r="C33" s="55">
        <v>0.2</v>
      </c>
      <c r="D33" s="5"/>
      <c r="E33" s="5"/>
      <c r="F33" s="15">
        <f t="shared" ref="F33:Q33" si="6">F31*$C33</f>
        <v>1781</v>
      </c>
      <c r="G33" s="15">
        <f t="shared" si="6"/>
        <v>1211</v>
      </c>
      <c r="H33" s="15">
        <f t="shared" si="6"/>
        <v>1171</v>
      </c>
      <c r="I33" s="15">
        <f t="shared" si="6"/>
        <v>1741</v>
      </c>
      <c r="J33" s="15">
        <f t="shared" si="6"/>
        <v>1171</v>
      </c>
      <c r="K33" s="15">
        <f t="shared" si="6"/>
        <v>1231</v>
      </c>
      <c r="L33" s="15">
        <f t="shared" si="6"/>
        <v>2021</v>
      </c>
      <c r="M33" s="15">
        <f t="shared" si="6"/>
        <v>1471</v>
      </c>
      <c r="N33" s="15">
        <f t="shared" si="6"/>
        <v>1491</v>
      </c>
      <c r="O33" s="15">
        <f t="shared" si="6"/>
        <v>2021</v>
      </c>
      <c r="P33" s="15">
        <f t="shared" si="6"/>
        <v>1471</v>
      </c>
      <c r="Q33" s="15">
        <f t="shared" si="6"/>
        <v>1471</v>
      </c>
    </row>
    <row r="34" ht="15.75" customHeight="1">
      <c r="B34" s="30"/>
      <c r="C34" s="30"/>
      <c r="D34" s="30"/>
      <c r="E34" s="30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</row>
    <row r="35" ht="15.75" customHeight="1">
      <c r="A35" s="53"/>
      <c r="B35" s="5" t="s">
        <v>45</v>
      </c>
      <c r="C35" s="25"/>
      <c r="D35" s="25"/>
      <c r="E35" s="25"/>
      <c r="F35" s="15">
        <f t="shared" ref="F35:Q35" si="7">F33+F31</f>
        <v>10686</v>
      </c>
      <c r="G35" s="15">
        <f t="shared" si="7"/>
        <v>7266</v>
      </c>
      <c r="H35" s="15">
        <f t="shared" si="7"/>
        <v>7026</v>
      </c>
      <c r="I35" s="15">
        <f t="shared" si="7"/>
        <v>10446</v>
      </c>
      <c r="J35" s="15">
        <f t="shared" si="7"/>
        <v>7026</v>
      </c>
      <c r="K35" s="15">
        <f t="shared" si="7"/>
        <v>7386</v>
      </c>
      <c r="L35" s="15">
        <f t="shared" si="7"/>
        <v>12126</v>
      </c>
      <c r="M35" s="15">
        <f t="shared" si="7"/>
        <v>8826</v>
      </c>
      <c r="N35" s="15">
        <f t="shared" si="7"/>
        <v>8946</v>
      </c>
      <c r="O35" s="15">
        <f t="shared" si="7"/>
        <v>12126</v>
      </c>
      <c r="P35" s="15">
        <f t="shared" si="7"/>
        <v>8826</v>
      </c>
      <c r="Q35" s="15">
        <f t="shared" si="7"/>
        <v>8826</v>
      </c>
    </row>
    <row r="36" ht="15.75" customHeight="1">
      <c r="A36" s="5"/>
      <c r="B36" s="5" t="s">
        <v>46</v>
      </c>
      <c r="C36" s="30"/>
      <c r="D36" s="30"/>
      <c r="E36" s="30"/>
      <c r="F36" s="7">
        <f t="shared" ref="F36:Q36" si="8">F33-F9</f>
        <v>1781</v>
      </c>
      <c r="G36" s="7">
        <f t="shared" si="8"/>
        <v>-8789</v>
      </c>
      <c r="H36" s="7">
        <f t="shared" si="8"/>
        <v>-8829</v>
      </c>
      <c r="I36" s="7">
        <f t="shared" si="8"/>
        <v>-8259</v>
      </c>
      <c r="J36" s="7">
        <f t="shared" si="8"/>
        <v>-8829</v>
      </c>
      <c r="K36" s="7">
        <f t="shared" si="8"/>
        <v>-8769</v>
      </c>
      <c r="L36" s="7">
        <f t="shared" si="8"/>
        <v>-17979</v>
      </c>
      <c r="M36" s="7">
        <f t="shared" si="8"/>
        <v>-18529</v>
      </c>
      <c r="N36" s="7">
        <f t="shared" si="8"/>
        <v>-18509</v>
      </c>
      <c r="O36" s="7">
        <f t="shared" si="8"/>
        <v>-17979</v>
      </c>
      <c r="P36" s="7">
        <f t="shared" si="8"/>
        <v>-18529</v>
      </c>
      <c r="Q36" s="7">
        <f t="shared" si="8"/>
        <v>-18529</v>
      </c>
    </row>
    <row r="37" ht="15.75" customHeight="1">
      <c r="A37" s="5"/>
      <c r="B37" s="5" t="s">
        <v>47</v>
      </c>
      <c r="C37" s="30"/>
      <c r="D37" s="30"/>
      <c r="E37" s="30"/>
      <c r="F37" s="7">
        <f t="shared" ref="F37:Q37" si="9">IF(F33&gt;F9,F36,0)</f>
        <v>1781</v>
      </c>
      <c r="G37" s="7">
        <f t="shared" si="9"/>
        <v>0</v>
      </c>
      <c r="H37" s="7">
        <f t="shared" si="9"/>
        <v>0</v>
      </c>
      <c r="I37" s="7">
        <f t="shared" si="9"/>
        <v>0</v>
      </c>
      <c r="J37" s="7">
        <f t="shared" si="9"/>
        <v>0</v>
      </c>
      <c r="K37" s="7">
        <f t="shared" si="9"/>
        <v>0</v>
      </c>
      <c r="L37" s="7">
        <f t="shared" si="9"/>
        <v>0</v>
      </c>
      <c r="M37" s="7">
        <f t="shared" si="9"/>
        <v>0</v>
      </c>
      <c r="N37" s="7">
        <f t="shared" si="9"/>
        <v>0</v>
      </c>
      <c r="O37" s="7">
        <f t="shared" si="9"/>
        <v>0</v>
      </c>
      <c r="P37" s="7">
        <f t="shared" si="9"/>
        <v>0</v>
      </c>
      <c r="Q37" s="7">
        <f t="shared" si="9"/>
        <v>0</v>
      </c>
    </row>
    <row r="38" ht="15.75" customHeight="1">
      <c r="A38" s="5"/>
      <c r="B38" s="5" t="s">
        <v>48</v>
      </c>
      <c r="C38" s="30"/>
      <c r="D38" s="30"/>
      <c r="E38" s="30"/>
      <c r="F38" s="7">
        <f t="shared" ref="F38:Q38" si="10">IF(E38+F36&gt;0,E38+F36,0)</f>
        <v>1781</v>
      </c>
      <c r="G38" s="7">
        <f t="shared" si="10"/>
        <v>0</v>
      </c>
      <c r="H38" s="7">
        <f t="shared" si="10"/>
        <v>0</v>
      </c>
      <c r="I38" s="7">
        <f t="shared" si="10"/>
        <v>0</v>
      </c>
      <c r="J38" s="7">
        <f t="shared" si="10"/>
        <v>0</v>
      </c>
      <c r="K38" s="7">
        <f t="shared" si="10"/>
        <v>0</v>
      </c>
      <c r="L38" s="7">
        <f t="shared" si="10"/>
        <v>0</v>
      </c>
      <c r="M38" s="7">
        <f t="shared" si="10"/>
        <v>0</v>
      </c>
      <c r="N38" s="7">
        <f t="shared" si="10"/>
        <v>0</v>
      </c>
      <c r="O38" s="7">
        <f t="shared" si="10"/>
        <v>0</v>
      </c>
      <c r="P38" s="7">
        <f t="shared" si="10"/>
        <v>0</v>
      </c>
      <c r="Q38" s="7">
        <f t="shared" si="10"/>
        <v>0</v>
      </c>
    </row>
    <row r="39" ht="15.75" customHeight="1">
      <c r="A39" s="53"/>
      <c r="B39" s="53" t="s">
        <v>49</v>
      </c>
      <c r="C39" s="53"/>
      <c r="D39" s="53"/>
      <c r="E39" s="53"/>
      <c r="F39" s="46">
        <f t="shared" ref="F39:Q39" si="11">IF(F38=0,F36-F38,0)</f>
        <v>0</v>
      </c>
      <c r="G39" s="46">
        <f t="shared" si="11"/>
        <v>-8789</v>
      </c>
      <c r="H39" s="46">
        <f t="shared" si="11"/>
        <v>-8829</v>
      </c>
      <c r="I39" s="46">
        <f t="shared" si="11"/>
        <v>-8259</v>
      </c>
      <c r="J39" s="46">
        <f t="shared" si="11"/>
        <v>-8829</v>
      </c>
      <c r="K39" s="46">
        <f t="shared" si="11"/>
        <v>-8769</v>
      </c>
      <c r="L39" s="46">
        <f t="shared" si="11"/>
        <v>-17979</v>
      </c>
      <c r="M39" s="46">
        <f t="shared" si="11"/>
        <v>-18529</v>
      </c>
      <c r="N39" s="46">
        <f t="shared" si="11"/>
        <v>-18509</v>
      </c>
      <c r="O39" s="46">
        <f t="shared" si="11"/>
        <v>-17979</v>
      </c>
      <c r="P39" s="46">
        <f t="shared" si="11"/>
        <v>-18529</v>
      </c>
      <c r="Q39" s="46">
        <f t="shared" si="11"/>
        <v>-18529</v>
      </c>
    </row>
    <row r="40" ht="15.75" customHeight="1">
      <c r="A40" s="5"/>
      <c r="B40" s="5" t="s">
        <v>50</v>
      </c>
      <c r="C40" s="30"/>
      <c r="D40" s="30"/>
      <c r="E40" s="30"/>
      <c r="F40" s="15">
        <f t="shared" ref="F40:Q40" si="12">SUM(F41:F42)</f>
        <v>18000</v>
      </c>
      <c r="G40" s="15">
        <f t="shared" si="12"/>
        <v>24240</v>
      </c>
      <c r="H40" s="15">
        <f t="shared" si="12"/>
        <v>24240</v>
      </c>
      <c r="I40" s="15">
        <f t="shared" si="12"/>
        <v>24240</v>
      </c>
      <c r="J40" s="15">
        <f t="shared" si="12"/>
        <v>24240</v>
      </c>
      <c r="K40" s="15">
        <f t="shared" si="12"/>
        <v>27120</v>
      </c>
      <c r="L40" s="15">
        <f t="shared" si="12"/>
        <v>27120</v>
      </c>
      <c r="M40" s="15">
        <f t="shared" si="12"/>
        <v>27120</v>
      </c>
      <c r="N40" s="15">
        <f t="shared" si="12"/>
        <v>27120</v>
      </c>
      <c r="O40" s="15">
        <f t="shared" si="12"/>
        <v>38640</v>
      </c>
      <c r="P40" s="15">
        <f t="shared" si="12"/>
        <v>38640</v>
      </c>
      <c r="Q40" s="15">
        <f t="shared" si="12"/>
        <v>38640</v>
      </c>
    </row>
    <row r="41" ht="15.75" customHeight="1">
      <c r="A41" s="20"/>
      <c r="B41" s="20" t="s">
        <v>22</v>
      </c>
      <c r="C41" s="30"/>
      <c r="D41" s="30"/>
      <c r="E41" s="30"/>
      <c r="F41" s="7">
        <f t="array" ref="F41:Q42">'1'!F30:Q31</f>
        <v>12500</v>
      </c>
      <c r="G41" s="7">
        <v>16833.333333333336</v>
      </c>
      <c r="H41" s="7">
        <v>16833.333333333336</v>
      </c>
      <c r="I41" s="7">
        <v>16833.333333333336</v>
      </c>
      <c r="J41" s="7">
        <v>16833.333333333336</v>
      </c>
      <c r="K41" s="7">
        <v>18833.333333333336</v>
      </c>
      <c r="L41" s="7">
        <v>18833.333333333336</v>
      </c>
      <c r="M41" s="7">
        <v>18833.333333333336</v>
      </c>
      <c r="N41" s="7">
        <v>18833.333333333336</v>
      </c>
      <c r="O41" s="7">
        <v>26833.333333333332</v>
      </c>
      <c r="P41" s="7">
        <v>26833.333333333332</v>
      </c>
      <c r="Q41" s="7">
        <v>26833.333333333332</v>
      </c>
    </row>
    <row r="42" ht="15.75" customHeight="1">
      <c r="A42" s="20"/>
      <c r="B42" s="20" t="s">
        <v>33</v>
      </c>
      <c r="C42" s="30">
        <f>'1'!D31</f>
        <v>0.44</v>
      </c>
      <c r="D42" s="30"/>
      <c r="E42" s="30"/>
      <c r="F42" s="7">
        <v>5500.0</v>
      </c>
      <c r="G42" s="7">
        <v>7406.666666666668</v>
      </c>
      <c r="H42" s="7">
        <v>7406.666666666668</v>
      </c>
      <c r="I42" s="7">
        <v>7406.666666666668</v>
      </c>
      <c r="J42" s="7">
        <v>7406.666666666668</v>
      </c>
      <c r="K42" s="7">
        <v>8286.666666666668</v>
      </c>
      <c r="L42" s="7">
        <v>8286.666666666668</v>
      </c>
      <c r="M42" s="7">
        <v>8286.666666666668</v>
      </c>
      <c r="N42" s="7">
        <v>8286.666666666668</v>
      </c>
      <c r="O42" s="7">
        <v>11806.666666666666</v>
      </c>
      <c r="P42" s="7">
        <v>11806.666666666666</v>
      </c>
      <c r="Q42" s="7">
        <v>11806.666666666666</v>
      </c>
    </row>
    <row r="43" ht="15.75" customHeight="1">
      <c r="A43" s="5"/>
      <c r="B43" s="5"/>
      <c r="C43" s="25"/>
      <c r="D43" s="30"/>
      <c r="E43" s="30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</row>
    <row r="44" ht="15.75" customHeight="1">
      <c r="A44" s="5"/>
      <c r="B44" s="5" t="s">
        <v>51</v>
      </c>
      <c r="C44" s="25">
        <v>15000.0</v>
      </c>
      <c r="D44" s="30"/>
      <c r="E44" s="30"/>
      <c r="F44" s="15">
        <f>C44</f>
        <v>15000</v>
      </c>
      <c r="G44" s="15">
        <v>0.0</v>
      </c>
      <c r="H44" s="15">
        <v>0.0</v>
      </c>
      <c r="I44" s="15">
        <v>0.0</v>
      </c>
      <c r="J44" s="15">
        <v>0.0</v>
      </c>
      <c r="K44" s="15">
        <v>0.0</v>
      </c>
      <c r="L44" s="15">
        <v>0.0</v>
      </c>
      <c r="M44" s="15">
        <v>0.0</v>
      </c>
      <c r="N44" s="15">
        <v>0.0</v>
      </c>
      <c r="O44" s="15">
        <v>0.0</v>
      </c>
      <c r="P44" s="15">
        <v>0.0</v>
      </c>
      <c r="Q44" s="15">
        <v>0.0</v>
      </c>
    </row>
    <row r="45" ht="15.75" customHeight="1">
      <c r="A45" s="5"/>
      <c r="B45" s="5" t="s">
        <v>52</v>
      </c>
      <c r="C45" s="30"/>
      <c r="D45" s="30"/>
      <c r="E45" s="30"/>
      <c r="F45" s="7">
        <f>IF('1'!F40&gt;0,'1'!F40*0.28,0)</f>
        <v>0</v>
      </c>
      <c r="G45" s="7">
        <f>IF('1'!G40&gt;0,'1'!G40*0.28,0)</f>
        <v>5207.066667</v>
      </c>
      <c r="H45" s="7">
        <f>IF('1'!H40&gt;0,'1'!H40*0.28,0)</f>
        <v>5263.066667</v>
      </c>
      <c r="I45" s="7">
        <f>IF('1'!I40&gt;0,'1'!I40*0.28,0)</f>
        <v>4465.066667</v>
      </c>
      <c r="J45" s="7">
        <f>IF('1'!J40&gt;0,'1'!J40*0.28,0)</f>
        <v>5263.066667</v>
      </c>
      <c r="K45" s="7">
        <f>IF('1'!K40&gt;0,'1'!K40*0.28,0)</f>
        <v>4372.666667</v>
      </c>
      <c r="L45" s="7">
        <f>IF('1'!L40&gt;0,'1'!L40*0.28,0)</f>
        <v>17266.66667</v>
      </c>
      <c r="M45" s="7">
        <f>IF('1'!M40&gt;0,'1'!M40*0.28,0)</f>
        <v>18036.66667</v>
      </c>
      <c r="N45" s="7">
        <f>IF('1'!N40&gt;0,'1'!N40*0.28,0)</f>
        <v>18008.66667</v>
      </c>
      <c r="O45" s="7">
        <f>IF('1'!O40&gt;0,'1'!O40*0.28,0)</f>
        <v>14041.06667</v>
      </c>
      <c r="P45" s="7">
        <f>IF('1'!P40&gt;0,'1'!P40*0.28,0)</f>
        <v>14811.06667</v>
      </c>
      <c r="Q45" s="7">
        <f>IF('1'!Q40&gt;0,'1'!Q40*0.28,0)</f>
        <v>14811.06667</v>
      </c>
    </row>
    <row r="46" ht="15.75" customHeight="1">
      <c r="B46" s="30"/>
      <c r="C46" s="30"/>
      <c r="D46" s="30"/>
      <c r="E46" s="30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</row>
    <row r="47" ht="15.75" customHeight="1">
      <c r="A47" s="53"/>
      <c r="B47" s="5" t="s">
        <v>53</v>
      </c>
      <c r="C47" s="5"/>
      <c r="D47" s="5"/>
      <c r="E47" s="5"/>
      <c r="F47" s="59">
        <f t="shared" ref="F47:Q47" si="13">F11-F31+F39-F40+F44-F45</f>
        <v>-11905</v>
      </c>
      <c r="G47" s="59">
        <f t="shared" si="13"/>
        <v>15708.93333</v>
      </c>
      <c r="H47" s="59">
        <f t="shared" si="13"/>
        <v>15812.93333</v>
      </c>
      <c r="I47" s="59">
        <f t="shared" si="13"/>
        <v>14330.93333</v>
      </c>
      <c r="J47" s="59">
        <f t="shared" si="13"/>
        <v>15812.93333</v>
      </c>
      <c r="K47" s="59">
        <f t="shared" si="13"/>
        <v>13583.33333</v>
      </c>
      <c r="L47" s="59">
        <f t="shared" si="13"/>
        <v>47529.33333</v>
      </c>
      <c r="M47" s="59">
        <f t="shared" si="13"/>
        <v>48959.33333</v>
      </c>
      <c r="N47" s="59">
        <f t="shared" si="13"/>
        <v>48907.33333</v>
      </c>
      <c r="O47" s="59">
        <f t="shared" si="13"/>
        <v>39234.93333</v>
      </c>
      <c r="P47" s="59">
        <f t="shared" si="13"/>
        <v>40664.93333</v>
      </c>
      <c r="Q47" s="59">
        <f t="shared" si="13"/>
        <v>40664.93333</v>
      </c>
    </row>
    <row r="48" ht="15.75" customHeight="1">
      <c r="B48" s="25"/>
      <c r="C48" s="25"/>
      <c r="D48" s="25"/>
      <c r="E48" s="25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</row>
    <row r="49" ht="15.75" customHeight="1">
      <c r="A49" s="53"/>
      <c r="B49" s="5" t="s">
        <v>54</v>
      </c>
      <c r="C49" s="5"/>
      <c r="D49" s="5"/>
      <c r="E49" s="5"/>
      <c r="F49" s="59">
        <f>F47</f>
        <v>-11905</v>
      </c>
      <c r="G49" s="59">
        <f t="shared" ref="G49:Q49" si="14">F49+G47</f>
        <v>3803.933333</v>
      </c>
      <c r="H49" s="60">
        <f t="shared" si="14"/>
        <v>19616.86667</v>
      </c>
      <c r="I49" s="59">
        <f t="shared" si="14"/>
        <v>33947.8</v>
      </c>
      <c r="J49" s="59">
        <f t="shared" si="14"/>
        <v>49760.73333</v>
      </c>
      <c r="K49" s="59">
        <f t="shared" si="14"/>
        <v>63344.06667</v>
      </c>
      <c r="L49" s="59">
        <f t="shared" si="14"/>
        <v>110873.4</v>
      </c>
      <c r="M49" s="59">
        <f t="shared" si="14"/>
        <v>159832.7333</v>
      </c>
      <c r="N49" s="59">
        <f t="shared" si="14"/>
        <v>208740.0667</v>
      </c>
      <c r="O49" s="59">
        <f t="shared" si="14"/>
        <v>247975</v>
      </c>
      <c r="P49" s="59">
        <f t="shared" si="14"/>
        <v>288639.9333</v>
      </c>
      <c r="Q49" s="59">
        <f t="shared" si="14"/>
        <v>329304.8667</v>
      </c>
    </row>
    <row r="50" ht="15.75" customHeight="1">
      <c r="A50" s="53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30"/>
      <c r="X50" s="30"/>
      <c r="Y50" s="30"/>
      <c r="Z50" s="30"/>
      <c r="AA50" s="30"/>
    </row>
    <row r="51" ht="19.5" customHeight="1">
      <c r="J51" s="49">
        <v>2023.0</v>
      </c>
    </row>
    <row r="52" ht="15.75" customHeight="1">
      <c r="B52" s="2"/>
      <c r="C52" s="61"/>
      <c r="D52" s="61"/>
      <c r="E52" s="61"/>
      <c r="F52" s="52">
        <v>44927.0</v>
      </c>
      <c r="G52" s="52">
        <v>44958.0</v>
      </c>
      <c r="H52" s="52">
        <v>44986.0</v>
      </c>
      <c r="I52" s="52">
        <v>45017.0</v>
      </c>
      <c r="J52" s="52">
        <v>45047.0</v>
      </c>
      <c r="K52" s="52">
        <v>45078.0</v>
      </c>
      <c r="L52" s="52">
        <v>45108.0</v>
      </c>
      <c r="M52" s="52">
        <v>45139.0</v>
      </c>
      <c r="N52" s="52">
        <v>45170.0</v>
      </c>
      <c r="O52" s="52">
        <v>45200.0</v>
      </c>
      <c r="P52" s="52">
        <v>45231.0</v>
      </c>
      <c r="Q52" s="52">
        <v>45261.0</v>
      </c>
    </row>
    <row r="53" ht="15.75" customHeight="1">
      <c r="F53" s="25"/>
      <c r="G53" s="30"/>
      <c r="H53" s="25"/>
      <c r="I53" s="25"/>
      <c r="J53" s="25"/>
      <c r="K53" s="30"/>
      <c r="L53" s="25"/>
      <c r="M53" s="30"/>
      <c r="N53" s="25"/>
      <c r="O53" s="30"/>
      <c r="P53" s="25"/>
      <c r="Q53" s="30"/>
    </row>
    <row r="54" ht="15.75" customHeight="1">
      <c r="B54" s="5" t="s">
        <v>55</v>
      </c>
      <c r="C54" s="30"/>
      <c r="D54" s="30"/>
      <c r="E54" s="30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</row>
    <row r="55" ht="15.75" customHeight="1">
      <c r="B55" s="25" t="s">
        <v>2</v>
      </c>
      <c r="C55" s="30"/>
      <c r="D55" s="30"/>
      <c r="E55" s="30"/>
      <c r="F55" s="7">
        <f>'1'!F45</f>
        <v>0</v>
      </c>
      <c r="G55" s="7">
        <f>'1'!G45</f>
        <v>0</v>
      </c>
      <c r="H55" s="7">
        <f>'1'!H45</f>
        <v>0</v>
      </c>
      <c r="I55" s="7">
        <f>'1'!I45</f>
        <v>0</v>
      </c>
      <c r="J55" s="7">
        <f>'1'!J45</f>
        <v>0</v>
      </c>
      <c r="K55" s="7">
        <f>'1'!K45</f>
        <v>0</v>
      </c>
      <c r="L55" s="7">
        <f>'1'!L45</f>
        <v>0</v>
      </c>
      <c r="M55" s="7">
        <f>'1'!M45</f>
        <v>0</v>
      </c>
      <c r="N55" s="7">
        <f>'1'!N45</f>
        <v>0</v>
      </c>
      <c r="O55" s="7">
        <f>'1'!O45</f>
        <v>0</v>
      </c>
      <c r="P55" s="7">
        <f>'1'!P45</f>
        <v>0</v>
      </c>
      <c r="Q55" s="7">
        <f>'1'!Q45</f>
        <v>0</v>
      </c>
    </row>
    <row r="56" ht="15.75" customHeight="1">
      <c r="B56" s="12" t="s">
        <v>3</v>
      </c>
      <c r="C56" s="30"/>
      <c r="D56" s="30"/>
      <c r="E56" s="30"/>
      <c r="F56" s="7">
        <f>'1'!F46</f>
        <v>1</v>
      </c>
      <c r="G56" s="7">
        <f>'1'!G46</f>
        <v>1</v>
      </c>
      <c r="H56" s="7">
        <f>'1'!H46</f>
        <v>1</v>
      </c>
      <c r="I56" s="7">
        <f>'1'!I46</f>
        <v>1</v>
      </c>
      <c r="J56" s="7">
        <f>'1'!J46</f>
        <v>1</v>
      </c>
      <c r="K56" s="7">
        <f>'1'!K46</f>
        <v>1</v>
      </c>
      <c r="L56" s="7">
        <f>'1'!L46</f>
        <v>1</v>
      </c>
      <c r="M56" s="7">
        <f>'1'!M46</f>
        <v>1</v>
      </c>
      <c r="N56" s="7">
        <f>'1'!N46</f>
        <v>1</v>
      </c>
      <c r="O56" s="7">
        <f>'1'!O46</f>
        <v>1</v>
      </c>
      <c r="P56" s="7">
        <f>'1'!P46</f>
        <v>1</v>
      </c>
      <c r="Q56" s="7">
        <f>'1'!Q46</f>
        <v>1</v>
      </c>
    </row>
    <row r="57" ht="15.75" customHeight="1">
      <c r="B57" s="30"/>
      <c r="C57" s="30"/>
      <c r="D57" s="30"/>
      <c r="E57" s="30"/>
      <c r="F57" s="7"/>
      <c r="G57" s="7"/>
      <c r="H57" s="62"/>
      <c r="I57" s="7"/>
      <c r="J57" s="7"/>
      <c r="K57" s="7"/>
      <c r="L57" s="7"/>
      <c r="M57" s="7"/>
      <c r="N57" s="7"/>
      <c r="O57" s="7"/>
      <c r="P57" s="7"/>
      <c r="Q57" s="7"/>
    </row>
    <row r="58" ht="15.75" customHeight="1">
      <c r="B58" s="5" t="s">
        <v>36</v>
      </c>
      <c r="C58" s="5"/>
      <c r="D58" s="5"/>
      <c r="E58" s="5"/>
      <c r="F58" s="15">
        <f>'1'!F48</f>
        <v>200000</v>
      </c>
      <c r="G58" s="15">
        <f>'1'!G48</f>
        <v>200000</v>
      </c>
      <c r="H58" s="15">
        <f>'1'!H48</f>
        <v>200000</v>
      </c>
      <c r="I58" s="15">
        <f>'1'!I48</f>
        <v>200000</v>
      </c>
      <c r="J58" s="15">
        <f>'1'!J48</f>
        <v>200000</v>
      </c>
      <c r="K58" s="15">
        <f>'1'!K48</f>
        <v>200000</v>
      </c>
      <c r="L58" s="15">
        <f>'1'!L48</f>
        <v>200000</v>
      </c>
      <c r="M58" s="15">
        <f>'1'!M48</f>
        <v>200000</v>
      </c>
      <c r="N58" s="15">
        <f>'1'!N48</f>
        <v>200000</v>
      </c>
      <c r="O58" s="15">
        <f>'1'!O48</f>
        <v>200000</v>
      </c>
      <c r="P58" s="15">
        <f>'1'!P48</f>
        <v>200000</v>
      </c>
      <c r="Q58" s="15">
        <f>'1'!Q48</f>
        <v>200000</v>
      </c>
    </row>
    <row r="59" ht="15.75" customHeight="1">
      <c r="B59" s="5" t="s">
        <v>37</v>
      </c>
      <c r="C59" s="55">
        <v>0.2</v>
      </c>
      <c r="D59" s="25"/>
      <c r="E59" s="25"/>
      <c r="F59" s="7">
        <f t="shared" ref="F59:Q59" si="15">F58*$C59</f>
        <v>40000</v>
      </c>
      <c r="G59" s="7">
        <f t="shared" si="15"/>
        <v>40000</v>
      </c>
      <c r="H59" s="7">
        <f t="shared" si="15"/>
        <v>40000</v>
      </c>
      <c r="I59" s="7">
        <f t="shared" si="15"/>
        <v>40000</v>
      </c>
      <c r="J59" s="7">
        <f t="shared" si="15"/>
        <v>40000</v>
      </c>
      <c r="K59" s="7">
        <f t="shared" si="15"/>
        <v>40000</v>
      </c>
      <c r="L59" s="7">
        <f t="shared" si="15"/>
        <v>40000</v>
      </c>
      <c r="M59" s="7">
        <f t="shared" si="15"/>
        <v>40000</v>
      </c>
      <c r="N59" s="7">
        <f t="shared" si="15"/>
        <v>40000</v>
      </c>
      <c r="O59" s="7">
        <f t="shared" si="15"/>
        <v>40000</v>
      </c>
      <c r="P59" s="7">
        <f t="shared" si="15"/>
        <v>40000</v>
      </c>
      <c r="Q59" s="7">
        <f t="shared" si="15"/>
        <v>40000</v>
      </c>
    </row>
    <row r="60" ht="15.75" customHeight="1">
      <c r="B60" s="30"/>
      <c r="C60" s="30"/>
      <c r="D60" s="30"/>
      <c r="E60" s="30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</row>
    <row r="61" ht="15.75" customHeight="1">
      <c r="B61" s="5" t="s">
        <v>38</v>
      </c>
      <c r="C61" s="5"/>
      <c r="D61" s="5"/>
      <c r="E61" s="5"/>
      <c r="F61" s="15">
        <f t="shared" ref="F61:Q61" si="16">F58+F59</f>
        <v>240000</v>
      </c>
      <c r="G61" s="15">
        <f t="shared" si="16"/>
        <v>240000</v>
      </c>
      <c r="H61" s="15">
        <f t="shared" si="16"/>
        <v>240000</v>
      </c>
      <c r="I61" s="15">
        <f t="shared" si="16"/>
        <v>240000</v>
      </c>
      <c r="J61" s="15">
        <f t="shared" si="16"/>
        <v>240000</v>
      </c>
      <c r="K61" s="15">
        <f t="shared" si="16"/>
        <v>240000</v>
      </c>
      <c r="L61" s="15">
        <f t="shared" si="16"/>
        <v>240000</v>
      </c>
      <c r="M61" s="15">
        <f t="shared" si="16"/>
        <v>240000</v>
      </c>
      <c r="N61" s="15">
        <f t="shared" si="16"/>
        <v>240000</v>
      </c>
      <c r="O61" s="15">
        <f t="shared" si="16"/>
        <v>240000</v>
      </c>
      <c r="P61" s="15">
        <f t="shared" si="16"/>
        <v>240000</v>
      </c>
      <c r="Q61" s="15">
        <f t="shared" si="16"/>
        <v>240000</v>
      </c>
    </row>
    <row r="62" ht="15.75" customHeight="1">
      <c r="B62" s="30"/>
      <c r="C62" s="30"/>
      <c r="D62" s="30"/>
      <c r="E62" s="30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</row>
    <row r="63" ht="15.75" customHeight="1">
      <c r="B63" s="57" t="s">
        <v>39</v>
      </c>
      <c r="C63" s="30"/>
      <c r="D63" s="30"/>
      <c r="E63" s="30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</row>
    <row r="64" ht="15.75" customHeight="1">
      <c r="B64" s="5" t="s">
        <v>40</v>
      </c>
      <c r="C64" s="30"/>
      <c r="D64" s="30"/>
      <c r="E64" s="30"/>
      <c r="F64" s="15">
        <f t="shared" ref="F64:Q64" si="17">SUM(F65)</f>
        <v>0</v>
      </c>
      <c r="G64" s="7">
        <f t="shared" si="17"/>
        <v>0</v>
      </c>
      <c r="H64" s="15">
        <f t="shared" si="17"/>
        <v>0</v>
      </c>
      <c r="I64" s="7">
        <f t="shared" si="17"/>
        <v>0</v>
      </c>
      <c r="J64" s="15">
        <f t="shared" si="17"/>
        <v>0</v>
      </c>
      <c r="K64" s="7">
        <f t="shared" si="17"/>
        <v>0</v>
      </c>
      <c r="L64" s="15">
        <f t="shared" si="17"/>
        <v>0</v>
      </c>
      <c r="M64" s="7">
        <f t="shared" si="17"/>
        <v>0</v>
      </c>
      <c r="N64" s="15">
        <f t="shared" si="17"/>
        <v>0</v>
      </c>
      <c r="O64" s="7">
        <f t="shared" si="17"/>
        <v>0</v>
      </c>
      <c r="P64" s="15">
        <f t="shared" si="17"/>
        <v>0</v>
      </c>
      <c r="Q64" s="7">
        <f t="shared" si="17"/>
        <v>0</v>
      </c>
    </row>
    <row r="65" ht="15.75" customHeight="1">
      <c r="B65" s="20" t="s">
        <v>6</v>
      </c>
      <c r="C65" s="30"/>
      <c r="D65" s="30"/>
      <c r="E65" s="30"/>
      <c r="F65" s="7">
        <f t="array" ref="F65">INDEX('1'!$A$43:$Q$81,MATCH($B65,'1'!$B$43:$B$81,0),MATCH(F$52,'1'!$43:$43,0))</f>
        <v>0</v>
      </c>
      <c r="G65" s="7">
        <f t="array" ref="G65">INDEX('1'!$A$43:$Q$81,MATCH($B65,'1'!$B$43:$B$81,0),MATCH(G$52,'1'!$43:$43,0))</f>
        <v>0</v>
      </c>
      <c r="H65" s="7">
        <f t="array" ref="H65">INDEX('1'!$A$43:$Q$81,MATCH($B65,'1'!$B$43:$B$81,0),MATCH(H$52,'1'!$43:$43,0))</f>
        <v>0</v>
      </c>
      <c r="I65" s="7">
        <f t="array" ref="I65">INDEX('1'!$A$43:$Q$81,MATCH($B65,'1'!$B$43:$B$81,0),MATCH(I$52,'1'!$43:$43,0))</f>
        <v>0</v>
      </c>
      <c r="J65" s="7">
        <f t="array" ref="J65">INDEX('1'!$A$43:$Q$81,MATCH($B65,'1'!$B$43:$B$81,0),MATCH(J$52,'1'!$43:$43,0))</f>
        <v>0</v>
      </c>
      <c r="K65" s="7">
        <f t="array" ref="K65">INDEX('1'!$A$43:$Q$81,MATCH($B65,'1'!$B$43:$B$81,0),MATCH(K$52,'1'!$43:$43,0))</f>
        <v>0</v>
      </c>
      <c r="L65" s="7">
        <f t="array" ref="L65">INDEX('1'!$A$43:$Q$81,MATCH($B65,'1'!$B$43:$B$81,0),MATCH(L$52,'1'!$43:$43,0))</f>
        <v>0</v>
      </c>
      <c r="M65" s="7">
        <f t="array" ref="M65">INDEX('1'!$A$43:$Q$81,MATCH($B65,'1'!$B$43:$B$81,0),MATCH(M$52,'1'!$43:$43,0))</f>
        <v>0</v>
      </c>
      <c r="N65" s="7">
        <f t="array" ref="N65">INDEX('1'!$A$43:$Q$81,MATCH($B65,'1'!$B$43:$B$81,0),MATCH(N$52,'1'!$43:$43,0))</f>
        <v>0</v>
      </c>
      <c r="O65" s="7">
        <f t="array" ref="O65">INDEX('1'!$A$43:$Q$81,MATCH($B65,'1'!$B$43:$B$81,0),MATCH(O$52,'1'!$43:$43,0))</f>
        <v>0</v>
      </c>
      <c r="P65" s="7">
        <f t="array" ref="P65">INDEX('1'!$A$43:$Q$81,MATCH($B65,'1'!$B$43:$B$81,0),MATCH(P$52,'1'!$43:$43,0))</f>
        <v>0</v>
      </c>
      <c r="Q65" s="7">
        <f t="array" ref="Q65">INDEX('1'!$A$43:$Q$81,MATCH($B65,'1'!$B$43:$B$81,0),MATCH(Q$52,'1'!$43:$43,0))</f>
        <v>0</v>
      </c>
    </row>
    <row r="66" ht="15.75" customHeight="1">
      <c r="B66" s="5"/>
      <c r="C66" s="30"/>
      <c r="D66" s="30"/>
      <c r="E66" s="30"/>
      <c r="F66" s="15"/>
      <c r="G66" s="7"/>
      <c r="H66" s="15"/>
      <c r="I66" s="7"/>
      <c r="J66" s="15"/>
      <c r="K66" s="7"/>
      <c r="L66" s="15"/>
      <c r="M66" s="7"/>
      <c r="N66" s="15"/>
      <c r="O66" s="7"/>
      <c r="P66" s="15"/>
      <c r="Q66" s="7"/>
    </row>
    <row r="67" ht="15.75" customHeight="1">
      <c r="A67" s="5"/>
      <c r="B67" s="5" t="s">
        <v>41</v>
      </c>
      <c r="C67" s="5"/>
      <c r="D67" s="5"/>
      <c r="E67" s="5"/>
      <c r="F67" s="15">
        <f t="shared" ref="F67:Q67" si="18">SUM(F68:F79)</f>
        <v>16590</v>
      </c>
      <c r="G67" s="15">
        <f t="shared" si="18"/>
        <v>13640</v>
      </c>
      <c r="H67" s="15">
        <f t="shared" si="18"/>
        <v>13840</v>
      </c>
      <c r="I67" s="15">
        <f t="shared" si="18"/>
        <v>16390</v>
      </c>
      <c r="J67" s="15">
        <f t="shared" si="18"/>
        <v>13740</v>
      </c>
      <c r="K67" s="15">
        <f t="shared" si="18"/>
        <v>13540</v>
      </c>
      <c r="L67" s="15">
        <f t="shared" si="18"/>
        <v>16490</v>
      </c>
      <c r="M67" s="15">
        <f t="shared" si="18"/>
        <v>13540</v>
      </c>
      <c r="N67" s="15">
        <f t="shared" si="18"/>
        <v>13740</v>
      </c>
      <c r="O67" s="15">
        <f t="shared" si="18"/>
        <v>16290</v>
      </c>
      <c r="P67" s="15">
        <f t="shared" si="18"/>
        <v>13740</v>
      </c>
      <c r="Q67" s="15">
        <f t="shared" si="18"/>
        <v>13540</v>
      </c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5.75" customHeight="1">
      <c r="B68" s="20" t="s">
        <v>9</v>
      </c>
      <c r="C68" s="30"/>
      <c r="D68" s="30"/>
      <c r="E68" s="30"/>
      <c r="F68" s="7">
        <f t="array" ref="F68:Q77">'1'!F57:Q66</f>
        <v>5000</v>
      </c>
      <c r="G68" s="7">
        <v>5000.0</v>
      </c>
      <c r="H68" s="7">
        <v>5000.0</v>
      </c>
      <c r="I68" s="7">
        <v>5000.0</v>
      </c>
      <c r="J68" s="7">
        <v>5000.0</v>
      </c>
      <c r="K68" s="7">
        <v>5000.0</v>
      </c>
      <c r="L68" s="7">
        <v>5000.0</v>
      </c>
      <c r="M68" s="7">
        <v>5000.0</v>
      </c>
      <c r="N68" s="7">
        <v>5000.0</v>
      </c>
      <c r="O68" s="7">
        <v>5000.0</v>
      </c>
      <c r="P68" s="7">
        <v>5000.0</v>
      </c>
      <c r="Q68" s="7">
        <v>5000.0</v>
      </c>
    </row>
    <row r="69" ht="15.75" customHeight="1">
      <c r="B69" s="20" t="s">
        <v>10</v>
      </c>
      <c r="C69" s="30"/>
      <c r="D69" s="30"/>
      <c r="E69" s="30"/>
      <c r="F69" s="7">
        <v>350.0</v>
      </c>
      <c r="G69" s="7">
        <v>350.0</v>
      </c>
      <c r="H69" s="7">
        <v>350.0</v>
      </c>
      <c r="I69" s="7">
        <v>350.0</v>
      </c>
      <c r="J69" s="7">
        <v>350.0</v>
      </c>
      <c r="K69" s="7">
        <v>350.0</v>
      </c>
      <c r="L69" s="7">
        <v>350.0</v>
      </c>
      <c r="M69" s="7">
        <v>350.0</v>
      </c>
      <c r="N69" s="7">
        <v>350.0</v>
      </c>
      <c r="O69" s="7">
        <v>350.0</v>
      </c>
      <c r="P69" s="7">
        <v>350.0</v>
      </c>
      <c r="Q69" s="7">
        <v>350.0</v>
      </c>
    </row>
    <row r="70" ht="15.75" customHeight="1">
      <c r="B70" s="20" t="s">
        <v>11</v>
      </c>
      <c r="C70" s="30"/>
      <c r="D70" s="30"/>
      <c r="E70" s="30"/>
      <c r="F70" s="7">
        <v>200.0</v>
      </c>
      <c r="G70" s="7">
        <v>0.0</v>
      </c>
      <c r="H70" s="7">
        <v>200.0</v>
      </c>
      <c r="I70" s="7">
        <v>0.0</v>
      </c>
      <c r="J70" s="7">
        <v>200.0</v>
      </c>
      <c r="K70" s="7">
        <v>0.0</v>
      </c>
      <c r="L70" s="7">
        <v>200.0</v>
      </c>
      <c r="M70" s="7">
        <v>0.0</v>
      </c>
      <c r="N70" s="7">
        <v>200.0</v>
      </c>
      <c r="O70" s="7">
        <v>0.0</v>
      </c>
      <c r="P70" s="7">
        <v>200.0</v>
      </c>
      <c r="Q70" s="7">
        <v>0.0</v>
      </c>
    </row>
    <row r="71" ht="15.75" customHeight="1">
      <c r="B71" s="20" t="s">
        <v>12</v>
      </c>
      <c r="C71" s="30"/>
      <c r="D71" s="30"/>
      <c r="E71" s="30"/>
      <c r="F71" s="7">
        <v>2750.0</v>
      </c>
      <c r="G71" s="7">
        <v>0.0</v>
      </c>
      <c r="H71" s="7">
        <v>0.0</v>
      </c>
      <c r="I71" s="7">
        <v>2750.0</v>
      </c>
      <c r="J71" s="7">
        <v>0.0</v>
      </c>
      <c r="K71" s="7">
        <v>0.0</v>
      </c>
      <c r="L71" s="7">
        <v>2750.0</v>
      </c>
      <c r="M71" s="7">
        <v>0.0</v>
      </c>
      <c r="N71" s="7">
        <v>0.0</v>
      </c>
      <c r="O71" s="7">
        <v>2750.0</v>
      </c>
      <c r="P71" s="7">
        <v>0.0</v>
      </c>
      <c r="Q71" s="7">
        <v>0.0</v>
      </c>
    </row>
    <row r="72" ht="15.75" customHeight="1">
      <c r="B72" s="58" t="s">
        <v>13</v>
      </c>
      <c r="C72" s="30"/>
      <c r="D72" s="30"/>
      <c r="E72" s="30"/>
      <c r="F72" s="7">
        <v>6000.0</v>
      </c>
      <c r="G72" s="7">
        <v>6000.0</v>
      </c>
      <c r="H72" s="7">
        <v>6000.0</v>
      </c>
      <c r="I72" s="7">
        <v>6000.0</v>
      </c>
      <c r="J72" s="7">
        <v>6000.0</v>
      </c>
      <c r="K72" s="7">
        <v>6000.0</v>
      </c>
      <c r="L72" s="7">
        <v>6000.0</v>
      </c>
      <c r="M72" s="7">
        <v>6000.0</v>
      </c>
      <c r="N72" s="7">
        <v>6000.0</v>
      </c>
      <c r="O72" s="7">
        <v>6000.0</v>
      </c>
      <c r="P72" s="7">
        <v>6000.0</v>
      </c>
      <c r="Q72" s="7">
        <v>6000.0</v>
      </c>
    </row>
    <row r="73" ht="15.75" customHeight="1">
      <c r="B73" s="20" t="s">
        <v>14</v>
      </c>
      <c r="C73" s="30"/>
      <c r="D73" s="30"/>
      <c r="E73" s="30"/>
      <c r="F73" s="7">
        <v>100.0</v>
      </c>
      <c r="G73" s="7">
        <v>100.0</v>
      </c>
      <c r="H73" s="7">
        <v>100.0</v>
      </c>
      <c r="I73" s="7">
        <v>100.0</v>
      </c>
      <c r="J73" s="7">
        <v>100.0</v>
      </c>
      <c r="K73" s="7">
        <v>100.0</v>
      </c>
      <c r="L73" s="7">
        <v>100.0</v>
      </c>
      <c r="M73" s="7">
        <v>100.0</v>
      </c>
      <c r="N73" s="7">
        <v>100.0</v>
      </c>
      <c r="O73" s="7">
        <v>100.0</v>
      </c>
      <c r="P73" s="7">
        <v>100.0</v>
      </c>
      <c r="Q73" s="7">
        <v>100.0</v>
      </c>
    </row>
    <row r="74" ht="15.75" customHeight="1">
      <c r="B74" s="20" t="s">
        <v>15</v>
      </c>
      <c r="C74" s="30"/>
      <c r="D74" s="30"/>
      <c r="E74" s="30"/>
      <c r="F74" s="7">
        <v>190.0</v>
      </c>
      <c r="G74" s="7">
        <v>190.0</v>
      </c>
      <c r="H74" s="7">
        <v>190.0</v>
      </c>
      <c r="I74" s="7">
        <v>190.0</v>
      </c>
      <c r="J74" s="7">
        <v>190.0</v>
      </c>
      <c r="K74" s="7">
        <v>190.0</v>
      </c>
      <c r="L74" s="7">
        <v>190.0</v>
      </c>
      <c r="M74" s="7">
        <v>190.0</v>
      </c>
      <c r="N74" s="7">
        <v>190.0</v>
      </c>
      <c r="O74" s="7">
        <v>190.0</v>
      </c>
      <c r="P74" s="7">
        <v>190.0</v>
      </c>
      <c r="Q74" s="7">
        <v>190.0</v>
      </c>
    </row>
    <row r="75" ht="15.75" customHeight="1">
      <c r="B75" s="20" t="s">
        <v>16</v>
      </c>
      <c r="C75" s="30"/>
      <c r="D75" s="30"/>
      <c r="E75" s="30"/>
      <c r="F75" s="7">
        <v>100.0</v>
      </c>
      <c r="G75" s="7">
        <v>100.0</v>
      </c>
      <c r="H75" s="7">
        <v>100.0</v>
      </c>
      <c r="I75" s="7">
        <v>100.0</v>
      </c>
      <c r="J75" s="7">
        <v>100.0</v>
      </c>
      <c r="K75" s="7">
        <v>100.0</v>
      </c>
      <c r="L75" s="7">
        <v>100.0</v>
      </c>
      <c r="M75" s="7">
        <v>100.0</v>
      </c>
      <c r="N75" s="7">
        <v>100.0</v>
      </c>
      <c r="O75" s="7">
        <v>100.0</v>
      </c>
      <c r="P75" s="7">
        <v>100.0</v>
      </c>
      <c r="Q75" s="7">
        <v>100.0</v>
      </c>
    </row>
    <row r="76" ht="15.75" customHeight="1">
      <c r="B76" s="20" t="s">
        <v>17</v>
      </c>
      <c r="C76" s="30"/>
      <c r="D76" s="30"/>
      <c r="E76" s="30"/>
      <c r="F76" s="7">
        <v>100.0</v>
      </c>
      <c r="G76" s="7">
        <v>100.0</v>
      </c>
      <c r="H76" s="7">
        <v>100.0</v>
      </c>
      <c r="I76" s="7">
        <v>100.0</v>
      </c>
      <c r="J76" s="7">
        <v>100.0</v>
      </c>
      <c r="K76" s="7">
        <v>100.0</v>
      </c>
      <c r="L76" s="7">
        <v>100.0</v>
      </c>
      <c r="M76" s="7">
        <v>100.0</v>
      </c>
      <c r="N76" s="7">
        <v>100.0</v>
      </c>
      <c r="O76" s="7">
        <v>100.0</v>
      </c>
      <c r="P76" s="7">
        <v>100.0</v>
      </c>
      <c r="Q76" s="7">
        <v>100.0</v>
      </c>
    </row>
    <row r="77" ht="15.75" customHeight="1">
      <c r="B77" s="20" t="s">
        <v>18</v>
      </c>
      <c r="C77" s="30"/>
      <c r="D77" s="30"/>
      <c r="E77" s="30"/>
      <c r="F77" s="7">
        <v>100.0</v>
      </c>
      <c r="G77" s="7">
        <v>100.0</v>
      </c>
      <c r="H77" s="7">
        <v>100.0</v>
      </c>
      <c r="I77" s="7">
        <v>100.0</v>
      </c>
      <c r="J77" s="7">
        <v>0.0</v>
      </c>
      <c r="K77" s="7">
        <v>0.0</v>
      </c>
      <c r="L77" s="7">
        <v>0.0</v>
      </c>
      <c r="M77" s="7">
        <v>0.0</v>
      </c>
      <c r="N77" s="7">
        <v>0.0</v>
      </c>
      <c r="O77" s="7">
        <v>0.0</v>
      </c>
      <c r="P77" s="7">
        <v>0.0</v>
      </c>
      <c r="Q77" s="7">
        <v>0.0</v>
      </c>
    </row>
    <row r="78" ht="15.75" customHeight="1">
      <c r="B78" s="20"/>
      <c r="C78" s="30"/>
      <c r="D78" s="30"/>
      <c r="E78" s="30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</row>
    <row r="79" ht="15.75" customHeight="1">
      <c r="B79" s="5" t="s">
        <v>42</v>
      </c>
      <c r="C79" s="30"/>
      <c r="D79" s="30"/>
      <c r="E79" s="30"/>
      <c r="F79" s="7">
        <f>'1'!F69</f>
        <v>1700</v>
      </c>
      <c r="G79" s="7">
        <f>'1'!G69</f>
        <v>1700</v>
      </c>
      <c r="H79" s="7">
        <f>'1'!H69</f>
        <v>1700</v>
      </c>
      <c r="I79" s="7">
        <f>'1'!I69</f>
        <v>1700</v>
      </c>
      <c r="J79" s="7">
        <f>'1'!J69</f>
        <v>1700</v>
      </c>
      <c r="K79" s="7">
        <f>'1'!K69</f>
        <v>1700</v>
      </c>
      <c r="L79" s="7">
        <f>'1'!L69</f>
        <v>1700</v>
      </c>
      <c r="M79" s="7">
        <f>'1'!M69</f>
        <v>1700</v>
      </c>
      <c r="N79" s="7">
        <f>'1'!N69</f>
        <v>1700</v>
      </c>
      <c r="O79" s="7">
        <f>'1'!O69</f>
        <v>1700</v>
      </c>
      <c r="P79" s="7">
        <f>'1'!P69</f>
        <v>1700</v>
      </c>
      <c r="Q79" s="7">
        <f>'1'!Q69</f>
        <v>1700</v>
      </c>
    </row>
    <row r="80" ht="15.75" customHeight="1">
      <c r="B80" s="20"/>
      <c r="C80" s="30"/>
      <c r="D80" s="30"/>
      <c r="E80" s="30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</row>
    <row r="81" ht="15.75" customHeight="1">
      <c r="B81" s="5" t="s">
        <v>43</v>
      </c>
      <c r="C81" s="25"/>
      <c r="D81" s="25"/>
      <c r="E81" s="25"/>
      <c r="F81" s="15">
        <f t="shared" ref="F81:Q81" si="19">F67+F64</f>
        <v>16590</v>
      </c>
      <c r="G81" s="15">
        <f t="shared" si="19"/>
        <v>13640</v>
      </c>
      <c r="H81" s="15">
        <f t="shared" si="19"/>
        <v>13840</v>
      </c>
      <c r="I81" s="15">
        <f t="shared" si="19"/>
        <v>16390</v>
      </c>
      <c r="J81" s="15">
        <f t="shared" si="19"/>
        <v>13740</v>
      </c>
      <c r="K81" s="15">
        <f t="shared" si="19"/>
        <v>13540</v>
      </c>
      <c r="L81" s="15">
        <f t="shared" si="19"/>
        <v>16490</v>
      </c>
      <c r="M81" s="15">
        <f t="shared" si="19"/>
        <v>13540</v>
      </c>
      <c r="N81" s="15">
        <f t="shared" si="19"/>
        <v>13740</v>
      </c>
      <c r="O81" s="15">
        <f t="shared" si="19"/>
        <v>16290</v>
      </c>
      <c r="P81" s="15">
        <f t="shared" si="19"/>
        <v>13740</v>
      </c>
      <c r="Q81" s="15">
        <f t="shared" si="19"/>
        <v>13540</v>
      </c>
    </row>
    <row r="82" ht="15.75" customHeight="1">
      <c r="B82" s="30"/>
      <c r="C82" s="30"/>
      <c r="D82" s="30"/>
      <c r="E82" s="30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</row>
    <row r="83" ht="15.75" customHeight="1">
      <c r="B83" s="5" t="s">
        <v>44</v>
      </c>
      <c r="C83" s="55">
        <v>0.2</v>
      </c>
      <c r="D83" s="5"/>
      <c r="E83" s="5"/>
      <c r="F83" s="15">
        <f t="shared" ref="F83:Q83" si="20">F81*$C83</f>
        <v>3318</v>
      </c>
      <c r="G83" s="15">
        <f t="shared" si="20"/>
        <v>2728</v>
      </c>
      <c r="H83" s="15">
        <f t="shared" si="20"/>
        <v>2768</v>
      </c>
      <c r="I83" s="15">
        <f t="shared" si="20"/>
        <v>3278</v>
      </c>
      <c r="J83" s="15">
        <f t="shared" si="20"/>
        <v>2748</v>
      </c>
      <c r="K83" s="15">
        <f t="shared" si="20"/>
        <v>2708</v>
      </c>
      <c r="L83" s="15">
        <f t="shared" si="20"/>
        <v>3298</v>
      </c>
      <c r="M83" s="15">
        <f t="shared" si="20"/>
        <v>2708</v>
      </c>
      <c r="N83" s="15">
        <f t="shared" si="20"/>
        <v>2748</v>
      </c>
      <c r="O83" s="15">
        <f t="shared" si="20"/>
        <v>3258</v>
      </c>
      <c r="P83" s="15">
        <f t="shared" si="20"/>
        <v>2748</v>
      </c>
      <c r="Q83" s="15">
        <f t="shared" si="20"/>
        <v>2708</v>
      </c>
    </row>
    <row r="84" ht="15.75" customHeight="1">
      <c r="B84" s="30"/>
      <c r="C84" s="30"/>
      <c r="D84" s="30"/>
      <c r="E84" s="30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ht="15.75" customHeight="1">
      <c r="B85" s="5" t="s">
        <v>45</v>
      </c>
      <c r="C85" s="25"/>
      <c r="D85" s="25"/>
      <c r="E85" s="25"/>
      <c r="F85" s="15">
        <f t="shared" ref="F85:Q85" si="21">F83+F81</f>
        <v>19908</v>
      </c>
      <c r="G85" s="15">
        <f t="shared" si="21"/>
        <v>16368</v>
      </c>
      <c r="H85" s="15">
        <f t="shared" si="21"/>
        <v>16608</v>
      </c>
      <c r="I85" s="15">
        <f t="shared" si="21"/>
        <v>19668</v>
      </c>
      <c r="J85" s="15">
        <f t="shared" si="21"/>
        <v>16488</v>
      </c>
      <c r="K85" s="15">
        <f t="shared" si="21"/>
        <v>16248</v>
      </c>
      <c r="L85" s="15">
        <f t="shared" si="21"/>
        <v>19788</v>
      </c>
      <c r="M85" s="15">
        <f t="shared" si="21"/>
        <v>16248</v>
      </c>
      <c r="N85" s="15">
        <f t="shared" si="21"/>
        <v>16488</v>
      </c>
      <c r="O85" s="15">
        <f t="shared" si="21"/>
        <v>19548</v>
      </c>
      <c r="P85" s="15">
        <f t="shared" si="21"/>
        <v>16488</v>
      </c>
      <c r="Q85" s="15">
        <f t="shared" si="21"/>
        <v>16248</v>
      </c>
    </row>
    <row r="86" ht="15.75" customHeight="1">
      <c r="B86" s="30"/>
      <c r="C86" s="30"/>
      <c r="D86" s="30"/>
      <c r="E86" s="30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ht="15.75" customHeight="1">
      <c r="B87" s="5" t="s">
        <v>46</v>
      </c>
      <c r="C87" s="30"/>
      <c r="D87" s="30"/>
      <c r="E87" s="30"/>
      <c r="F87" s="7">
        <f t="shared" ref="F87:Q87" si="22">F83-F59</f>
        <v>-36682</v>
      </c>
      <c r="G87" s="7">
        <f t="shared" si="22"/>
        <v>-37272</v>
      </c>
      <c r="H87" s="7">
        <f t="shared" si="22"/>
        <v>-37232</v>
      </c>
      <c r="I87" s="7">
        <f t="shared" si="22"/>
        <v>-36722</v>
      </c>
      <c r="J87" s="7">
        <f t="shared" si="22"/>
        <v>-37252</v>
      </c>
      <c r="K87" s="7">
        <f t="shared" si="22"/>
        <v>-37292</v>
      </c>
      <c r="L87" s="7">
        <f t="shared" si="22"/>
        <v>-36702</v>
      </c>
      <c r="M87" s="7">
        <f t="shared" si="22"/>
        <v>-37292</v>
      </c>
      <c r="N87" s="7">
        <f t="shared" si="22"/>
        <v>-37252</v>
      </c>
      <c r="O87" s="7">
        <f t="shared" si="22"/>
        <v>-36742</v>
      </c>
      <c r="P87" s="7">
        <f t="shared" si="22"/>
        <v>-37252</v>
      </c>
      <c r="Q87" s="7">
        <f t="shared" si="22"/>
        <v>-37292</v>
      </c>
    </row>
    <row r="88" ht="15.75" customHeight="1">
      <c r="B88" s="5" t="s">
        <v>47</v>
      </c>
      <c r="C88" s="30"/>
      <c r="D88" s="30"/>
      <c r="E88" s="30"/>
      <c r="F88" s="7">
        <f t="shared" ref="F88:Q88" si="23">IF(F83&gt;F59,F87,0)</f>
        <v>0</v>
      </c>
      <c r="G88" s="7">
        <f t="shared" si="23"/>
        <v>0</v>
      </c>
      <c r="H88" s="7">
        <f t="shared" si="23"/>
        <v>0</v>
      </c>
      <c r="I88" s="7">
        <f t="shared" si="23"/>
        <v>0</v>
      </c>
      <c r="J88" s="7">
        <f t="shared" si="23"/>
        <v>0</v>
      </c>
      <c r="K88" s="7">
        <f t="shared" si="23"/>
        <v>0</v>
      </c>
      <c r="L88" s="7">
        <f t="shared" si="23"/>
        <v>0</v>
      </c>
      <c r="M88" s="7">
        <f t="shared" si="23"/>
        <v>0</v>
      </c>
      <c r="N88" s="7">
        <f t="shared" si="23"/>
        <v>0</v>
      </c>
      <c r="O88" s="7">
        <f t="shared" si="23"/>
        <v>0</v>
      </c>
      <c r="P88" s="7">
        <f t="shared" si="23"/>
        <v>0</v>
      </c>
      <c r="Q88" s="7">
        <f t="shared" si="23"/>
        <v>0</v>
      </c>
    </row>
    <row r="89" ht="15.75" customHeight="1">
      <c r="B89" s="5" t="s">
        <v>48</v>
      </c>
      <c r="C89" s="30"/>
      <c r="D89" s="30"/>
      <c r="E89" s="30"/>
      <c r="F89" s="7">
        <f t="shared" ref="F89:Q89" si="24">IF(E89+F87&gt;0,E89+F87,0)</f>
        <v>0</v>
      </c>
      <c r="G89" s="7">
        <f t="shared" si="24"/>
        <v>0</v>
      </c>
      <c r="H89" s="7">
        <f t="shared" si="24"/>
        <v>0</v>
      </c>
      <c r="I89" s="7">
        <f t="shared" si="24"/>
        <v>0</v>
      </c>
      <c r="J89" s="7">
        <f t="shared" si="24"/>
        <v>0</v>
      </c>
      <c r="K89" s="7">
        <f t="shared" si="24"/>
        <v>0</v>
      </c>
      <c r="L89" s="7">
        <f t="shared" si="24"/>
        <v>0</v>
      </c>
      <c r="M89" s="7">
        <f t="shared" si="24"/>
        <v>0</v>
      </c>
      <c r="N89" s="7">
        <f t="shared" si="24"/>
        <v>0</v>
      </c>
      <c r="O89" s="7">
        <f t="shared" si="24"/>
        <v>0</v>
      </c>
      <c r="P89" s="7">
        <f t="shared" si="24"/>
        <v>0</v>
      </c>
      <c r="Q89" s="7">
        <f t="shared" si="24"/>
        <v>0</v>
      </c>
    </row>
    <row r="90" ht="15.75" customHeight="1">
      <c r="B90" s="5" t="s">
        <v>49</v>
      </c>
      <c r="C90" s="5"/>
      <c r="D90" s="5"/>
      <c r="E90" s="5"/>
      <c r="F90" s="15">
        <f t="shared" ref="F90:Q90" si="25">IF(F89=0,F87-F89,0)</f>
        <v>-36682</v>
      </c>
      <c r="G90" s="15">
        <f t="shared" si="25"/>
        <v>-37272</v>
      </c>
      <c r="H90" s="15">
        <f t="shared" si="25"/>
        <v>-37232</v>
      </c>
      <c r="I90" s="15">
        <f t="shared" si="25"/>
        <v>-36722</v>
      </c>
      <c r="J90" s="15">
        <f t="shared" si="25"/>
        <v>-37252</v>
      </c>
      <c r="K90" s="15">
        <f t="shared" si="25"/>
        <v>-37292</v>
      </c>
      <c r="L90" s="15">
        <f t="shared" si="25"/>
        <v>-36702</v>
      </c>
      <c r="M90" s="15">
        <f t="shared" si="25"/>
        <v>-37292</v>
      </c>
      <c r="N90" s="15">
        <f t="shared" si="25"/>
        <v>-37252</v>
      </c>
      <c r="O90" s="15">
        <f t="shared" si="25"/>
        <v>-36742</v>
      </c>
      <c r="P90" s="15">
        <f t="shared" si="25"/>
        <v>-37252</v>
      </c>
      <c r="Q90" s="15">
        <f t="shared" si="25"/>
        <v>-37292</v>
      </c>
    </row>
    <row r="91" ht="15.75" customHeight="1">
      <c r="B91" s="30"/>
      <c r="C91" s="30"/>
      <c r="D91" s="30"/>
      <c r="E91" s="30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ht="15.75" customHeight="1">
      <c r="B92" s="5" t="s">
        <v>50</v>
      </c>
      <c r="C92" s="30"/>
      <c r="D92" s="30"/>
      <c r="E92" s="30"/>
      <c r="F92" s="15">
        <f t="shared" ref="F92:Q92" si="26">SUM(F93:F94)</f>
        <v>51722.4</v>
      </c>
      <c r="G92" s="15">
        <f t="shared" si="26"/>
        <v>54842.4</v>
      </c>
      <c r="H92" s="15">
        <f t="shared" si="26"/>
        <v>57722.4</v>
      </c>
      <c r="I92" s="15">
        <f t="shared" si="26"/>
        <v>61562.4</v>
      </c>
      <c r="J92" s="15">
        <f t="shared" si="26"/>
        <v>61562.4</v>
      </c>
      <c r="K92" s="15">
        <f t="shared" si="26"/>
        <v>61562.4</v>
      </c>
      <c r="L92" s="15">
        <f t="shared" si="26"/>
        <v>61562.4</v>
      </c>
      <c r="M92" s="15">
        <f t="shared" si="26"/>
        <v>61562.4</v>
      </c>
      <c r="N92" s="15">
        <f t="shared" si="26"/>
        <v>61562.4</v>
      </c>
      <c r="O92" s="15">
        <f t="shared" si="26"/>
        <v>61562.4</v>
      </c>
      <c r="P92" s="15">
        <f t="shared" si="26"/>
        <v>61562.4</v>
      </c>
      <c r="Q92" s="15">
        <f t="shared" si="26"/>
        <v>61562.4</v>
      </c>
    </row>
    <row r="93" ht="15.75" customHeight="1">
      <c r="B93" s="20" t="s">
        <v>22</v>
      </c>
      <c r="C93" s="30"/>
      <c r="D93" s="30"/>
      <c r="E93" s="30"/>
      <c r="F93" s="7">
        <f t="array" ref="F93">INDEX('1'!$A$43:$Q$81,MATCH($B93,'1'!$B$43:$B$81,0),MATCH(F$52,'1'!$43:$43,0))</f>
        <v>35918.33333</v>
      </c>
      <c r="G93" s="7">
        <f t="array" ref="G93">INDEX('1'!$A$43:$Q$81,MATCH($B93,'1'!$B$43:$B$81,0),MATCH(G$52,'1'!$43:$43,0))</f>
        <v>38085</v>
      </c>
      <c r="H93" s="7">
        <f t="array" ref="H93">INDEX('1'!$A$43:$Q$81,MATCH($B93,'1'!$B$43:$B$81,0),MATCH(H$52,'1'!$43:$43,0))</f>
        <v>40085</v>
      </c>
      <c r="I93" s="7">
        <f t="array" ref="I93">INDEX('1'!$A$43:$Q$81,MATCH($B93,'1'!$B$43:$B$81,0),MATCH(I$52,'1'!$43:$43,0))</f>
        <v>42751.66667</v>
      </c>
      <c r="J93" s="7">
        <f t="array" ref="J93">INDEX('1'!$A$43:$Q$81,MATCH($B93,'1'!$B$43:$B$81,0),MATCH(J$52,'1'!$43:$43,0))</f>
        <v>42751.66667</v>
      </c>
      <c r="K93" s="7">
        <f t="array" ref="K93">INDEX('1'!$A$43:$Q$81,MATCH($B93,'1'!$B$43:$B$81,0),MATCH(K$52,'1'!$43:$43,0))</f>
        <v>42751.66667</v>
      </c>
      <c r="L93" s="7">
        <f t="array" ref="L93">INDEX('1'!$A$43:$Q$81,MATCH($B93,'1'!$B$43:$B$81,0),MATCH(L$52,'1'!$43:$43,0))</f>
        <v>42751.66667</v>
      </c>
      <c r="M93" s="7">
        <f t="array" ref="M93">INDEX('1'!$A$43:$Q$81,MATCH($B93,'1'!$B$43:$B$81,0),MATCH(M$52,'1'!$43:$43,0))</f>
        <v>42751.66667</v>
      </c>
      <c r="N93" s="7">
        <f t="array" ref="N93">INDEX('1'!$A$43:$Q$81,MATCH($B93,'1'!$B$43:$B$81,0),MATCH(N$52,'1'!$43:$43,0))</f>
        <v>42751.66667</v>
      </c>
      <c r="O93" s="7">
        <f t="array" ref="O93">INDEX('1'!$A$43:$Q$81,MATCH($B93,'1'!$B$43:$B$81,0),MATCH(O$52,'1'!$43:$43,0))</f>
        <v>42751.66667</v>
      </c>
      <c r="P93" s="7">
        <f t="array" ref="P93">INDEX('1'!$A$43:$Q$81,MATCH($B93,'1'!$B$43:$B$81,0),MATCH(P$52,'1'!$43:$43,0))</f>
        <v>42751.66667</v>
      </c>
      <c r="Q93" s="7">
        <f t="array" ref="Q93">INDEX('1'!$A$43:$Q$81,MATCH($B93,'1'!$B$43:$B$81,0),MATCH(Q$52,'1'!$43:$43,0))</f>
        <v>42751.66667</v>
      </c>
    </row>
    <row r="94" ht="15.75" customHeight="1">
      <c r="B94" s="20" t="s">
        <v>33</v>
      </c>
      <c r="C94" s="30"/>
      <c r="D94" s="30"/>
      <c r="E94" s="30"/>
      <c r="F94" s="7">
        <f t="array" ref="F94">INDEX('1'!$A$43:$Q$81,MATCH($B94,'1'!$B$43:$B$81,0),MATCH(F$52,'1'!$43:$43,0))</f>
        <v>15804.06667</v>
      </c>
      <c r="G94" s="7">
        <f t="array" ref="G94">INDEX('1'!$A$43:$Q$81,MATCH($B94,'1'!$B$43:$B$81,0),MATCH(G$52,'1'!$43:$43,0))</f>
        <v>16757.4</v>
      </c>
      <c r="H94" s="7">
        <f t="array" ref="H94">INDEX('1'!$A$43:$Q$81,MATCH($B94,'1'!$B$43:$B$81,0),MATCH(H$52,'1'!$43:$43,0))</f>
        <v>17637.4</v>
      </c>
      <c r="I94" s="7">
        <f t="array" ref="I94">INDEX('1'!$A$43:$Q$81,MATCH($B94,'1'!$B$43:$B$81,0),MATCH(I$52,'1'!$43:$43,0))</f>
        <v>18810.73333</v>
      </c>
      <c r="J94" s="7">
        <f t="array" ref="J94">INDEX('1'!$A$43:$Q$81,MATCH($B94,'1'!$B$43:$B$81,0),MATCH(J$52,'1'!$43:$43,0))</f>
        <v>18810.73333</v>
      </c>
      <c r="K94" s="7">
        <f t="array" ref="K94">INDEX('1'!$A$43:$Q$81,MATCH($B94,'1'!$B$43:$B$81,0),MATCH(K$52,'1'!$43:$43,0))</f>
        <v>18810.73333</v>
      </c>
      <c r="L94" s="7">
        <f t="array" ref="L94">INDEX('1'!$A$43:$Q$81,MATCH($B94,'1'!$B$43:$B$81,0),MATCH(L$52,'1'!$43:$43,0))</f>
        <v>18810.73333</v>
      </c>
      <c r="M94" s="7">
        <f t="array" ref="M94">INDEX('1'!$A$43:$Q$81,MATCH($B94,'1'!$B$43:$B$81,0),MATCH(M$52,'1'!$43:$43,0))</f>
        <v>18810.73333</v>
      </c>
      <c r="N94" s="7">
        <f t="array" ref="N94">INDEX('1'!$A$43:$Q$81,MATCH($B94,'1'!$B$43:$B$81,0),MATCH(N$52,'1'!$43:$43,0))</f>
        <v>18810.73333</v>
      </c>
      <c r="O94" s="7">
        <f t="array" ref="O94">INDEX('1'!$A$43:$Q$81,MATCH($B94,'1'!$B$43:$B$81,0),MATCH(O$52,'1'!$43:$43,0))</f>
        <v>18810.73333</v>
      </c>
      <c r="P94" s="7">
        <f t="array" ref="P94">INDEX('1'!$A$43:$Q$81,MATCH($B94,'1'!$B$43:$B$81,0),MATCH(P$52,'1'!$43:$43,0))</f>
        <v>18810.73333</v>
      </c>
      <c r="Q94" s="7">
        <f t="array" ref="Q94">INDEX('1'!$A$43:$Q$81,MATCH($B94,'1'!$B$43:$B$81,0),MATCH(Q$52,'1'!$43:$43,0))</f>
        <v>18810.73333</v>
      </c>
    </row>
    <row r="95" ht="15.75" customHeight="1">
      <c r="B95" s="5"/>
      <c r="C95" s="25"/>
      <c r="D95" s="30"/>
      <c r="E95" s="30"/>
      <c r="F95" s="15"/>
      <c r="G95" s="7"/>
      <c r="H95" s="15"/>
      <c r="I95" s="7"/>
      <c r="J95" s="15"/>
      <c r="K95" s="7"/>
      <c r="L95" s="15"/>
      <c r="M95" s="7"/>
      <c r="N95" s="15"/>
      <c r="O95" s="7"/>
      <c r="P95" s="15"/>
      <c r="Q95" s="7"/>
    </row>
    <row r="96" ht="15.75" customHeight="1">
      <c r="B96" s="5" t="s">
        <v>56</v>
      </c>
      <c r="C96" s="30"/>
      <c r="D96" s="30"/>
      <c r="E96" s="30"/>
      <c r="F96" s="7">
        <f>IF('1'!F81&gt;0,'1'!F81*0.28,0)</f>
        <v>36562.19467</v>
      </c>
      <c r="G96" s="7">
        <f>IF('1'!G81&gt;0,'1'!G81*0.28,0)</f>
        <v>36514.59467</v>
      </c>
      <c r="H96" s="7">
        <f>IF('1'!H81&gt;0,'1'!H81*0.28,0)</f>
        <v>35652.19467</v>
      </c>
      <c r="I96" s="7">
        <f>IF('1'!I81&gt;0,'1'!I81*0.28,0)</f>
        <v>33862.99467</v>
      </c>
      <c r="J96" s="7">
        <f>IF('1'!J81&gt;0,'1'!J81*0.28,0)</f>
        <v>34604.99467</v>
      </c>
      <c r="K96" s="7">
        <f>IF('1'!K81&gt;0,'1'!K81*0.28,0)</f>
        <v>34660.99467</v>
      </c>
      <c r="L96" s="7">
        <f>IF('1'!L81&gt;0,'1'!L81*0.28,0)</f>
        <v>33834.99467</v>
      </c>
      <c r="M96" s="7">
        <f>IF('1'!M81&gt;0,'1'!M81*0.28,0)</f>
        <v>34660.99467</v>
      </c>
      <c r="N96" s="7">
        <f>IF('1'!N81&gt;0,'1'!N81*0.28,0)</f>
        <v>34604.99467</v>
      </c>
      <c r="O96" s="7">
        <f>IF('1'!O81&gt;0,'1'!O81*0.28,0)</f>
        <v>33890.99467</v>
      </c>
      <c r="P96" s="7">
        <f>IF('1'!P81&gt;0,'1'!P81*0.28,0)</f>
        <v>34604.99467</v>
      </c>
      <c r="Q96" s="7">
        <f>IF('1'!Q81&gt;0,'1'!Q81*0.28,0)</f>
        <v>34660.99467</v>
      </c>
    </row>
    <row r="97" ht="15.75" customHeight="1"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ht="15.75" customHeight="1">
      <c r="B98" s="5" t="s">
        <v>53</v>
      </c>
      <c r="C98" s="5"/>
      <c r="D98" s="5"/>
      <c r="E98" s="5"/>
      <c r="F98" s="15">
        <f t="shared" ref="F98:Q98" si="27">F61-F81+F90-F92-F96</f>
        <v>98443.40533</v>
      </c>
      <c r="G98" s="15">
        <f t="shared" si="27"/>
        <v>97731.00533</v>
      </c>
      <c r="H98" s="15">
        <f t="shared" si="27"/>
        <v>95553.40533</v>
      </c>
      <c r="I98" s="15">
        <f t="shared" si="27"/>
        <v>91462.60533</v>
      </c>
      <c r="J98" s="15">
        <f t="shared" si="27"/>
        <v>92840.60533</v>
      </c>
      <c r="K98" s="15">
        <f t="shared" si="27"/>
        <v>92944.60533</v>
      </c>
      <c r="L98" s="15">
        <f t="shared" si="27"/>
        <v>91410.60533</v>
      </c>
      <c r="M98" s="15">
        <f t="shared" si="27"/>
        <v>92944.60533</v>
      </c>
      <c r="N98" s="15">
        <f t="shared" si="27"/>
        <v>92840.60533</v>
      </c>
      <c r="O98" s="15">
        <f t="shared" si="27"/>
        <v>91514.60533</v>
      </c>
      <c r="P98" s="15">
        <f t="shared" si="27"/>
        <v>92840.60533</v>
      </c>
      <c r="Q98" s="15">
        <f t="shared" si="27"/>
        <v>92944.60533</v>
      </c>
    </row>
    <row r="99" ht="15.75" customHeight="1">
      <c r="B99" s="25"/>
      <c r="C99" s="25"/>
      <c r="D99" s="25"/>
      <c r="E99" s="25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ht="15.75" customHeight="1">
      <c r="B100" s="5" t="s">
        <v>54</v>
      </c>
      <c r="C100" s="5"/>
      <c r="D100" s="5"/>
      <c r="E100" s="5"/>
      <c r="F100" s="15">
        <f>F98</f>
        <v>98443.40533</v>
      </c>
      <c r="G100" s="15">
        <f t="shared" ref="G100:Q100" si="28">F100+G98</f>
        <v>196174.4107</v>
      </c>
      <c r="H100" s="15">
        <f t="shared" si="28"/>
        <v>291727.816</v>
      </c>
      <c r="I100" s="15">
        <f t="shared" si="28"/>
        <v>383190.4213</v>
      </c>
      <c r="J100" s="15">
        <f t="shared" si="28"/>
        <v>476031.0267</v>
      </c>
      <c r="K100" s="15">
        <f t="shared" si="28"/>
        <v>568975.632</v>
      </c>
      <c r="L100" s="15">
        <f t="shared" si="28"/>
        <v>660386.2373</v>
      </c>
      <c r="M100" s="15">
        <f t="shared" si="28"/>
        <v>753330.8427</v>
      </c>
      <c r="N100" s="15">
        <f t="shared" si="28"/>
        <v>846171.448</v>
      </c>
      <c r="O100" s="15">
        <f t="shared" si="28"/>
        <v>937686.0533</v>
      </c>
      <c r="P100" s="15">
        <f t="shared" si="28"/>
        <v>1030526.659</v>
      </c>
      <c r="Q100" s="15">
        <f t="shared" si="28"/>
        <v>1123471.264</v>
      </c>
    </row>
    <row r="101" ht="15.75" customHeight="1">
      <c r="A101" s="30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30"/>
      <c r="X101" s="30"/>
      <c r="Y101" s="30"/>
      <c r="Z101" s="30"/>
      <c r="AA101" s="30"/>
    </row>
    <row r="102" ht="19.5" customHeight="1">
      <c r="J102" s="49">
        <v>2024.0</v>
      </c>
    </row>
    <row r="103" ht="15.75" customHeight="1">
      <c r="B103" s="63"/>
      <c r="C103" s="63"/>
      <c r="D103" s="63"/>
      <c r="E103" s="63"/>
      <c r="F103" s="64">
        <v>45292.0</v>
      </c>
      <c r="G103" s="64">
        <v>45323.0</v>
      </c>
      <c r="H103" s="64">
        <v>45352.0</v>
      </c>
      <c r="I103" s="64">
        <v>45383.0</v>
      </c>
      <c r="J103" s="64">
        <v>45413.0</v>
      </c>
      <c r="K103" s="64">
        <v>45444.0</v>
      </c>
      <c r="L103" s="64">
        <v>45474.0</v>
      </c>
      <c r="M103" s="64">
        <v>45505.0</v>
      </c>
      <c r="N103" s="64">
        <v>45536.0</v>
      </c>
      <c r="O103" s="64">
        <v>45566.0</v>
      </c>
      <c r="P103" s="64">
        <v>45597.0</v>
      </c>
      <c r="Q103" s="64">
        <v>45627.0</v>
      </c>
    </row>
    <row r="104" ht="15.75" customHeight="1">
      <c r="B104" s="5" t="s">
        <v>55</v>
      </c>
      <c r="C104" s="30"/>
      <c r="D104" s="30"/>
      <c r="E104" s="30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ht="15.75" customHeight="1">
      <c r="B105" s="25" t="s">
        <v>2</v>
      </c>
      <c r="C105" s="30"/>
      <c r="D105" s="30"/>
      <c r="E105" s="30"/>
      <c r="F105" s="7">
        <f>'1'!F86</f>
        <v>0</v>
      </c>
      <c r="G105" s="7">
        <f>'1'!G86</f>
        <v>0</v>
      </c>
      <c r="H105" s="7">
        <f>'1'!H86</f>
        <v>0</v>
      </c>
      <c r="I105" s="7">
        <f>'1'!I86</f>
        <v>0</v>
      </c>
      <c r="J105" s="7">
        <f>'1'!J86</f>
        <v>0</v>
      </c>
      <c r="K105" s="7">
        <f>'1'!K86</f>
        <v>0</v>
      </c>
      <c r="L105" s="7">
        <f>'1'!L86</f>
        <v>0</v>
      </c>
      <c r="M105" s="7">
        <f>'1'!M86</f>
        <v>0</v>
      </c>
      <c r="N105" s="7">
        <f>'1'!N86</f>
        <v>0</v>
      </c>
      <c r="O105" s="7">
        <f>'1'!O86</f>
        <v>0</v>
      </c>
      <c r="P105" s="7">
        <f>'1'!P86</f>
        <v>0</v>
      </c>
      <c r="Q105" s="7">
        <f>'1'!Q86</f>
        <v>0</v>
      </c>
    </row>
    <row r="106" ht="15.75" customHeight="1">
      <c r="B106" s="41" t="s">
        <v>3</v>
      </c>
      <c r="C106" s="30"/>
      <c r="D106" s="30"/>
      <c r="E106" s="30"/>
      <c r="F106" s="7">
        <f>'1'!F87</f>
        <v>1</v>
      </c>
      <c r="G106" s="7">
        <f>'1'!G87</f>
        <v>1</v>
      </c>
      <c r="H106" s="7">
        <f>'1'!H87</f>
        <v>1</v>
      </c>
      <c r="I106" s="7">
        <f>'1'!I87</f>
        <v>1</v>
      </c>
      <c r="J106" s="7">
        <f>'1'!J87</f>
        <v>1</v>
      </c>
      <c r="K106" s="7">
        <f>'1'!K87</f>
        <v>1</v>
      </c>
      <c r="L106" s="7">
        <f>'1'!L87</f>
        <v>1</v>
      </c>
      <c r="M106" s="7">
        <f>'1'!M87</f>
        <v>1</v>
      </c>
      <c r="N106" s="7">
        <f>'1'!N87</f>
        <v>1</v>
      </c>
      <c r="O106" s="7">
        <f>'1'!O87</f>
        <v>1</v>
      </c>
      <c r="P106" s="7">
        <f>'1'!P87</f>
        <v>1</v>
      </c>
      <c r="Q106" s="7">
        <f>'1'!Q87</f>
        <v>1</v>
      </c>
    </row>
    <row r="107" ht="15.75" customHeight="1">
      <c r="B107" s="30"/>
      <c r="C107" s="30"/>
      <c r="D107" s="30"/>
      <c r="E107" s="30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ht="15.75" customHeight="1">
      <c r="B108" s="53" t="s">
        <v>36</v>
      </c>
      <c r="C108" s="5"/>
      <c r="D108" s="5"/>
      <c r="E108" s="5"/>
      <c r="F108" s="46">
        <f>'1'!F89</f>
        <v>300000</v>
      </c>
      <c r="G108" s="46">
        <f>'1'!G89</f>
        <v>300000</v>
      </c>
      <c r="H108" s="46">
        <f>'1'!H89</f>
        <v>300000</v>
      </c>
      <c r="I108" s="46">
        <f>'1'!I89</f>
        <v>300000</v>
      </c>
      <c r="J108" s="46">
        <f>'1'!J89</f>
        <v>300000</v>
      </c>
      <c r="K108" s="46">
        <f>'1'!K89</f>
        <v>300000</v>
      </c>
      <c r="L108" s="46">
        <f>'1'!L89</f>
        <v>300000</v>
      </c>
      <c r="M108" s="46">
        <f>'1'!M89</f>
        <v>300000</v>
      </c>
      <c r="N108" s="46">
        <f>'1'!N89</f>
        <v>300000</v>
      </c>
      <c r="O108" s="46">
        <f>'1'!O89</f>
        <v>300000</v>
      </c>
      <c r="P108" s="46">
        <f>'1'!P89</f>
        <v>300000</v>
      </c>
      <c r="Q108" s="46">
        <f>'1'!Q89</f>
        <v>300000</v>
      </c>
    </row>
    <row r="109" ht="15.75" customHeight="1">
      <c r="B109" s="5" t="s">
        <v>37</v>
      </c>
      <c r="C109" s="55">
        <v>0.2</v>
      </c>
      <c r="D109" s="25"/>
      <c r="E109" s="25"/>
      <c r="F109" s="7">
        <f t="shared" ref="F109:Q109" si="29">F108*$C109</f>
        <v>60000</v>
      </c>
      <c r="G109" s="7">
        <f t="shared" si="29"/>
        <v>60000</v>
      </c>
      <c r="H109" s="7">
        <f t="shared" si="29"/>
        <v>60000</v>
      </c>
      <c r="I109" s="7">
        <f t="shared" si="29"/>
        <v>60000</v>
      </c>
      <c r="J109" s="7">
        <f t="shared" si="29"/>
        <v>60000</v>
      </c>
      <c r="K109" s="7">
        <f t="shared" si="29"/>
        <v>60000</v>
      </c>
      <c r="L109" s="7">
        <f t="shared" si="29"/>
        <v>60000</v>
      </c>
      <c r="M109" s="7">
        <f t="shared" si="29"/>
        <v>60000</v>
      </c>
      <c r="N109" s="7">
        <f t="shared" si="29"/>
        <v>60000</v>
      </c>
      <c r="O109" s="7">
        <f t="shared" si="29"/>
        <v>60000</v>
      </c>
      <c r="P109" s="7">
        <f t="shared" si="29"/>
        <v>60000</v>
      </c>
      <c r="Q109" s="7">
        <f t="shared" si="29"/>
        <v>60000</v>
      </c>
    </row>
    <row r="110" ht="15.75" customHeight="1">
      <c r="B110" s="30"/>
      <c r="C110" s="30"/>
      <c r="D110" s="30"/>
      <c r="E110" s="30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ht="15.75" customHeight="1">
      <c r="B111" s="53" t="s">
        <v>38</v>
      </c>
      <c r="C111" s="5"/>
      <c r="D111" s="5"/>
      <c r="E111" s="5"/>
      <c r="F111" s="46">
        <f t="shared" ref="F111:Q111" si="30">F108+F109</f>
        <v>360000</v>
      </c>
      <c r="G111" s="46">
        <f t="shared" si="30"/>
        <v>360000</v>
      </c>
      <c r="H111" s="46">
        <f t="shared" si="30"/>
        <v>360000</v>
      </c>
      <c r="I111" s="46">
        <f t="shared" si="30"/>
        <v>360000</v>
      </c>
      <c r="J111" s="46">
        <f t="shared" si="30"/>
        <v>360000</v>
      </c>
      <c r="K111" s="46">
        <f t="shared" si="30"/>
        <v>360000</v>
      </c>
      <c r="L111" s="46">
        <f t="shared" si="30"/>
        <v>360000</v>
      </c>
      <c r="M111" s="46">
        <f t="shared" si="30"/>
        <v>360000</v>
      </c>
      <c r="N111" s="46">
        <f t="shared" si="30"/>
        <v>360000</v>
      </c>
      <c r="O111" s="46">
        <f t="shared" si="30"/>
        <v>360000</v>
      </c>
      <c r="P111" s="46">
        <f t="shared" si="30"/>
        <v>360000</v>
      </c>
      <c r="Q111" s="46">
        <f t="shared" si="30"/>
        <v>360000</v>
      </c>
    </row>
    <row r="112" ht="15.75" customHeight="1">
      <c r="B112" s="30"/>
      <c r="C112" s="30"/>
      <c r="D112" s="30"/>
      <c r="E112" s="30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ht="15.75" customHeight="1">
      <c r="B113" s="57" t="s">
        <v>39</v>
      </c>
      <c r="C113" s="30"/>
      <c r="D113" s="30"/>
      <c r="E113" s="30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ht="15.75" customHeight="1">
      <c r="B114" s="5" t="s">
        <v>40</v>
      </c>
      <c r="C114" s="30"/>
      <c r="D114" s="30"/>
      <c r="E114" s="30"/>
      <c r="F114" s="15">
        <f t="shared" ref="F114:Q114" si="31">SUM(F115)</f>
        <v>0</v>
      </c>
      <c r="G114" s="15">
        <f t="shared" si="31"/>
        <v>0</v>
      </c>
      <c r="H114" s="15">
        <f t="shared" si="31"/>
        <v>0</v>
      </c>
      <c r="I114" s="15">
        <f t="shared" si="31"/>
        <v>0</v>
      </c>
      <c r="J114" s="15">
        <f t="shared" si="31"/>
        <v>0</v>
      </c>
      <c r="K114" s="15">
        <f t="shared" si="31"/>
        <v>0</v>
      </c>
      <c r="L114" s="15">
        <f t="shared" si="31"/>
        <v>0</v>
      </c>
      <c r="M114" s="15">
        <f t="shared" si="31"/>
        <v>0</v>
      </c>
      <c r="N114" s="15">
        <f t="shared" si="31"/>
        <v>0</v>
      </c>
      <c r="O114" s="15">
        <f t="shared" si="31"/>
        <v>0</v>
      </c>
      <c r="P114" s="15">
        <f t="shared" si="31"/>
        <v>0</v>
      </c>
      <c r="Q114" s="15">
        <f t="shared" si="31"/>
        <v>0</v>
      </c>
    </row>
    <row r="115" ht="15.75" customHeight="1">
      <c r="B115" s="20" t="s">
        <v>6</v>
      </c>
      <c r="C115" s="30"/>
      <c r="D115" s="30"/>
      <c r="E115" s="30"/>
      <c r="F115" s="7">
        <f t="array" ref="F115:Q115">'1'!F92:Q92</f>
        <v>0</v>
      </c>
      <c r="G115" s="7">
        <v>0.0</v>
      </c>
      <c r="H115" s="7">
        <v>0.0</v>
      </c>
      <c r="I115" s="7">
        <v>0.0</v>
      </c>
      <c r="J115" s="7">
        <v>0.0</v>
      </c>
      <c r="K115" s="7">
        <v>0.0</v>
      </c>
      <c r="L115" s="7">
        <v>0.0</v>
      </c>
      <c r="M115" s="15">
        <v>0.0</v>
      </c>
      <c r="N115" s="7">
        <v>0.0</v>
      </c>
      <c r="O115" s="7">
        <v>0.0</v>
      </c>
      <c r="P115" s="7">
        <v>0.0</v>
      </c>
      <c r="Q115" s="7">
        <v>0.0</v>
      </c>
    </row>
    <row r="116" ht="15.75" customHeight="1">
      <c r="B116" s="5"/>
      <c r="C116" s="30"/>
      <c r="D116" s="30"/>
      <c r="E116" s="30"/>
      <c r="F116" s="15"/>
      <c r="G116" s="15"/>
      <c r="H116" s="15"/>
      <c r="I116" s="7"/>
      <c r="J116" s="15"/>
      <c r="K116" s="15"/>
      <c r="L116" s="15"/>
      <c r="M116" s="15"/>
      <c r="N116" s="15"/>
      <c r="O116" s="15"/>
      <c r="P116" s="15"/>
      <c r="Q116" s="15"/>
    </row>
    <row r="117" ht="15.75" customHeight="1">
      <c r="B117" s="5" t="s">
        <v>41</v>
      </c>
      <c r="C117" s="30"/>
      <c r="D117" s="30"/>
      <c r="E117" s="30"/>
      <c r="F117" s="15">
        <f t="shared" ref="F117:Q117" si="32">SUM(F119:F130)</f>
        <v>19780</v>
      </c>
      <c r="G117" s="15">
        <f t="shared" si="32"/>
        <v>16930</v>
      </c>
      <c r="H117" s="15">
        <f t="shared" si="32"/>
        <v>16930</v>
      </c>
      <c r="I117" s="15">
        <f t="shared" si="32"/>
        <v>19680</v>
      </c>
      <c r="J117" s="15">
        <f t="shared" si="32"/>
        <v>16930</v>
      </c>
      <c r="K117" s="15">
        <f t="shared" si="32"/>
        <v>16930</v>
      </c>
      <c r="L117" s="15">
        <f t="shared" si="32"/>
        <v>19680</v>
      </c>
      <c r="M117" s="15">
        <f t="shared" si="32"/>
        <v>16930</v>
      </c>
      <c r="N117" s="15">
        <f t="shared" si="32"/>
        <v>16930</v>
      </c>
      <c r="O117" s="15">
        <f t="shared" si="32"/>
        <v>19680</v>
      </c>
      <c r="P117" s="15">
        <f t="shared" si="32"/>
        <v>16930</v>
      </c>
      <c r="Q117" s="15">
        <f t="shared" si="32"/>
        <v>16930</v>
      </c>
    </row>
    <row r="118" ht="15.75" customHeight="1">
      <c r="B118" s="33" t="s">
        <v>57</v>
      </c>
      <c r="C118" s="30"/>
      <c r="D118" s="30"/>
      <c r="E118" s="30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ht="15.75" customHeight="1">
      <c r="B119" s="20" t="s">
        <v>9</v>
      </c>
      <c r="C119" s="30"/>
      <c r="D119" s="30"/>
      <c r="E119" s="30"/>
      <c r="F119" s="7">
        <f t="array" ref="F119:Q128">'1'!F98:Q107</f>
        <v>5000</v>
      </c>
      <c r="G119" s="7">
        <v>5000.0</v>
      </c>
      <c r="H119" s="7">
        <v>5000.0</v>
      </c>
      <c r="I119" s="7">
        <v>5000.0</v>
      </c>
      <c r="J119" s="7">
        <v>5000.0</v>
      </c>
      <c r="K119" s="7">
        <v>5000.0</v>
      </c>
      <c r="L119" s="7">
        <v>5000.0</v>
      </c>
      <c r="M119" s="7">
        <v>5000.0</v>
      </c>
      <c r="N119" s="7">
        <v>5000.0</v>
      </c>
      <c r="O119" s="7">
        <v>5000.0</v>
      </c>
      <c r="P119" s="7">
        <v>5000.0</v>
      </c>
      <c r="Q119" s="7">
        <v>5000.0</v>
      </c>
    </row>
    <row r="120" ht="15.75" customHeight="1">
      <c r="B120" s="20" t="s">
        <v>10</v>
      </c>
      <c r="C120" s="30"/>
      <c r="D120" s="30"/>
      <c r="E120" s="30"/>
      <c r="F120" s="7">
        <v>350.0</v>
      </c>
      <c r="G120" s="7">
        <v>350.0</v>
      </c>
      <c r="H120" s="7">
        <v>350.0</v>
      </c>
      <c r="I120" s="7">
        <v>350.0</v>
      </c>
      <c r="J120" s="7">
        <v>350.0</v>
      </c>
      <c r="K120" s="7">
        <v>350.0</v>
      </c>
      <c r="L120" s="7">
        <v>350.0</v>
      </c>
      <c r="M120" s="7">
        <v>350.0</v>
      </c>
      <c r="N120" s="7">
        <v>350.0</v>
      </c>
      <c r="O120" s="7">
        <v>350.0</v>
      </c>
      <c r="P120" s="7">
        <v>350.0</v>
      </c>
      <c r="Q120" s="7">
        <v>350.0</v>
      </c>
    </row>
    <row r="121" ht="15.75" customHeight="1">
      <c r="B121" s="20" t="s">
        <v>11</v>
      </c>
      <c r="C121" s="30"/>
      <c r="D121" s="30"/>
      <c r="E121" s="30"/>
      <c r="F121" s="7">
        <v>200.0</v>
      </c>
      <c r="G121" s="7">
        <v>200.0</v>
      </c>
      <c r="H121" s="7">
        <v>200.0</v>
      </c>
      <c r="I121" s="7">
        <v>200.0</v>
      </c>
      <c r="J121" s="7">
        <v>200.0</v>
      </c>
      <c r="K121" s="7">
        <v>200.0</v>
      </c>
      <c r="L121" s="7">
        <v>200.0</v>
      </c>
      <c r="M121" s="7">
        <v>200.0</v>
      </c>
      <c r="N121" s="7">
        <v>200.0</v>
      </c>
      <c r="O121" s="7">
        <v>200.0</v>
      </c>
      <c r="P121" s="7">
        <v>200.0</v>
      </c>
      <c r="Q121" s="7">
        <v>200.0</v>
      </c>
    </row>
    <row r="122" ht="15.75" customHeight="1">
      <c r="B122" s="20" t="s">
        <v>12</v>
      </c>
      <c r="C122" s="30"/>
      <c r="D122" s="30"/>
      <c r="E122" s="30"/>
      <c r="F122" s="7">
        <v>2750.0</v>
      </c>
      <c r="G122" s="7">
        <v>0.0</v>
      </c>
      <c r="H122" s="7">
        <v>0.0</v>
      </c>
      <c r="I122" s="7">
        <v>2750.0</v>
      </c>
      <c r="J122" s="7">
        <v>0.0</v>
      </c>
      <c r="K122" s="7">
        <v>0.0</v>
      </c>
      <c r="L122" s="7">
        <v>2750.0</v>
      </c>
      <c r="M122" s="7">
        <v>0.0</v>
      </c>
      <c r="N122" s="7">
        <v>0.0</v>
      </c>
      <c r="O122" s="7">
        <v>2750.0</v>
      </c>
      <c r="P122" s="7">
        <v>0.0</v>
      </c>
      <c r="Q122" s="7">
        <v>0.0</v>
      </c>
    </row>
    <row r="123" ht="15.75" customHeight="1">
      <c r="B123" s="58" t="s">
        <v>13</v>
      </c>
      <c r="C123" s="30"/>
      <c r="D123" s="30"/>
      <c r="E123" s="30"/>
      <c r="F123" s="7">
        <v>9000.0</v>
      </c>
      <c r="G123" s="7">
        <v>9000.0</v>
      </c>
      <c r="H123" s="7">
        <v>9000.0</v>
      </c>
      <c r="I123" s="7">
        <v>9000.0</v>
      </c>
      <c r="J123" s="7">
        <v>9000.0</v>
      </c>
      <c r="K123" s="7">
        <v>9000.0</v>
      </c>
      <c r="L123" s="7">
        <v>9000.0</v>
      </c>
      <c r="M123" s="7">
        <v>9000.0</v>
      </c>
      <c r="N123" s="7">
        <v>9000.0</v>
      </c>
      <c r="O123" s="7">
        <v>9000.0</v>
      </c>
      <c r="P123" s="7">
        <v>9000.0</v>
      </c>
      <c r="Q123" s="7">
        <v>9000.0</v>
      </c>
    </row>
    <row r="124" ht="15.75" customHeight="1">
      <c r="B124" s="20" t="s">
        <v>14</v>
      </c>
      <c r="C124" s="30"/>
      <c r="D124" s="30"/>
      <c r="E124" s="30"/>
      <c r="F124" s="7">
        <v>100.0</v>
      </c>
      <c r="G124" s="7">
        <v>100.0</v>
      </c>
      <c r="H124" s="7">
        <v>100.0</v>
      </c>
      <c r="I124" s="7">
        <v>100.0</v>
      </c>
      <c r="J124" s="7">
        <v>100.0</v>
      </c>
      <c r="K124" s="7">
        <v>100.0</v>
      </c>
      <c r="L124" s="7">
        <v>100.0</v>
      </c>
      <c r="M124" s="7">
        <v>100.0</v>
      </c>
      <c r="N124" s="7">
        <v>100.0</v>
      </c>
      <c r="O124" s="7">
        <v>100.0</v>
      </c>
      <c r="P124" s="7">
        <v>100.0</v>
      </c>
      <c r="Q124" s="7">
        <v>100.0</v>
      </c>
    </row>
    <row r="125" ht="15.75" customHeight="1">
      <c r="B125" s="20" t="s">
        <v>15</v>
      </c>
      <c r="C125" s="30"/>
      <c r="D125" s="30"/>
      <c r="E125" s="30"/>
      <c r="F125" s="7">
        <v>380.0</v>
      </c>
      <c r="G125" s="7">
        <v>380.0</v>
      </c>
      <c r="H125" s="7">
        <v>380.0</v>
      </c>
      <c r="I125" s="7">
        <v>380.0</v>
      </c>
      <c r="J125" s="7">
        <v>380.0</v>
      </c>
      <c r="K125" s="7">
        <v>380.0</v>
      </c>
      <c r="L125" s="7">
        <v>380.0</v>
      </c>
      <c r="M125" s="7">
        <v>380.0</v>
      </c>
      <c r="N125" s="7">
        <v>380.0</v>
      </c>
      <c r="O125" s="7">
        <v>380.0</v>
      </c>
      <c r="P125" s="7">
        <v>380.0</v>
      </c>
      <c r="Q125" s="7">
        <v>380.0</v>
      </c>
    </row>
    <row r="126" ht="15.75" customHeight="1">
      <c r="B126" s="20" t="s">
        <v>16</v>
      </c>
      <c r="C126" s="30"/>
      <c r="D126" s="30"/>
      <c r="E126" s="30"/>
      <c r="F126" s="7">
        <v>100.0</v>
      </c>
      <c r="G126" s="7">
        <v>100.0</v>
      </c>
      <c r="H126" s="7">
        <v>100.0</v>
      </c>
      <c r="I126" s="7">
        <v>100.0</v>
      </c>
      <c r="J126" s="7">
        <v>100.0</v>
      </c>
      <c r="K126" s="7">
        <v>100.0</v>
      </c>
      <c r="L126" s="7">
        <v>100.0</v>
      </c>
      <c r="M126" s="7">
        <v>100.0</v>
      </c>
      <c r="N126" s="7">
        <v>100.0</v>
      </c>
      <c r="O126" s="7">
        <v>100.0</v>
      </c>
      <c r="P126" s="7">
        <v>100.0</v>
      </c>
      <c r="Q126" s="7">
        <v>100.0</v>
      </c>
    </row>
    <row r="127" ht="15.75" customHeight="1">
      <c r="B127" s="20" t="s">
        <v>17</v>
      </c>
      <c r="C127" s="30"/>
      <c r="D127" s="30"/>
      <c r="E127" s="30"/>
      <c r="F127" s="7">
        <v>100.0</v>
      </c>
      <c r="G127" s="7">
        <v>100.0</v>
      </c>
      <c r="H127" s="7">
        <v>100.0</v>
      </c>
      <c r="I127" s="7">
        <v>100.0</v>
      </c>
      <c r="J127" s="7">
        <v>100.0</v>
      </c>
      <c r="K127" s="7">
        <v>100.0</v>
      </c>
      <c r="L127" s="7">
        <v>100.0</v>
      </c>
      <c r="M127" s="7">
        <v>100.0</v>
      </c>
      <c r="N127" s="7">
        <v>100.0</v>
      </c>
      <c r="O127" s="7">
        <v>100.0</v>
      </c>
      <c r="P127" s="7">
        <v>100.0</v>
      </c>
      <c r="Q127" s="7">
        <v>100.0</v>
      </c>
    </row>
    <row r="128" ht="15.75" customHeight="1">
      <c r="B128" s="20" t="s">
        <v>18</v>
      </c>
      <c r="C128" s="30"/>
      <c r="D128" s="30"/>
      <c r="E128" s="30"/>
      <c r="F128" s="7">
        <v>100.0</v>
      </c>
      <c r="G128" s="7">
        <v>0.0</v>
      </c>
      <c r="H128" s="7">
        <v>0.0</v>
      </c>
      <c r="I128" s="7">
        <v>0.0</v>
      </c>
      <c r="J128" s="7">
        <v>0.0</v>
      </c>
      <c r="K128" s="7">
        <v>0.0</v>
      </c>
      <c r="L128" s="7">
        <v>0.0</v>
      </c>
      <c r="M128" s="7">
        <v>0.0</v>
      </c>
      <c r="N128" s="7">
        <v>0.0</v>
      </c>
      <c r="O128" s="7">
        <v>0.0</v>
      </c>
      <c r="P128" s="7">
        <v>0.0</v>
      </c>
      <c r="Q128" s="7">
        <v>0.0</v>
      </c>
    </row>
    <row r="129" ht="15.75" customHeight="1">
      <c r="B129" s="20"/>
      <c r="C129" s="30"/>
      <c r="D129" s="30"/>
      <c r="E129" s="30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ht="15.75" customHeight="1">
      <c r="B130" s="5" t="s">
        <v>42</v>
      </c>
      <c r="C130" s="30"/>
      <c r="D130" s="30"/>
      <c r="E130" s="30"/>
      <c r="F130" s="7">
        <f>'1'!F110</f>
        <v>1700</v>
      </c>
      <c r="G130" s="7">
        <f>'1'!G110</f>
        <v>1700</v>
      </c>
      <c r="H130" s="7">
        <f>'1'!H110</f>
        <v>1700</v>
      </c>
      <c r="I130" s="7">
        <f>'1'!I110</f>
        <v>1700</v>
      </c>
      <c r="J130" s="7">
        <f>'1'!J110</f>
        <v>1700</v>
      </c>
      <c r="K130" s="7">
        <f>'1'!K110</f>
        <v>1700</v>
      </c>
      <c r="L130" s="7">
        <f>'1'!L110</f>
        <v>1700</v>
      </c>
      <c r="M130" s="7">
        <f>'1'!M110</f>
        <v>1700</v>
      </c>
      <c r="N130" s="7">
        <f>'1'!N110</f>
        <v>1700</v>
      </c>
      <c r="O130" s="7">
        <f>'1'!O110</f>
        <v>1700</v>
      </c>
      <c r="P130" s="7">
        <f>'1'!P110</f>
        <v>1700</v>
      </c>
      <c r="Q130" s="7">
        <f>'1'!Q110</f>
        <v>1700</v>
      </c>
    </row>
    <row r="131" ht="15.75" customHeight="1">
      <c r="B131" s="20"/>
      <c r="C131" s="30"/>
      <c r="D131" s="30"/>
      <c r="E131" s="30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ht="15.75" customHeight="1">
      <c r="B132" s="5" t="s">
        <v>43</v>
      </c>
      <c r="C132" s="25"/>
      <c r="D132" s="25"/>
      <c r="E132" s="25"/>
      <c r="F132" s="15">
        <f t="shared" ref="F132:Q132" si="33">F117+F114</f>
        <v>19780</v>
      </c>
      <c r="G132" s="15">
        <f t="shared" si="33"/>
        <v>16930</v>
      </c>
      <c r="H132" s="15">
        <f t="shared" si="33"/>
        <v>16930</v>
      </c>
      <c r="I132" s="15">
        <f t="shared" si="33"/>
        <v>19680</v>
      </c>
      <c r="J132" s="15">
        <f t="shared" si="33"/>
        <v>16930</v>
      </c>
      <c r="K132" s="15">
        <f t="shared" si="33"/>
        <v>16930</v>
      </c>
      <c r="L132" s="15">
        <f t="shared" si="33"/>
        <v>19680</v>
      </c>
      <c r="M132" s="15">
        <f t="shared" si="33"/>
        <v>16930</v>
      </c>
      <c r="N132" s="15">
        <f t="shared" si="33"/>
        <v>16930</v>
      </c>
      <c r="O132" s="15">
        <f t="shared" si="33"/>
        <v>19680</v>
      </c>
      <c r="P132" s="15">
        <f t="shared" si="33"/>
        <v>16930</v>
      </c>
      <c r="Q132" s="15">
        <f t="shared" si="33"/>
        <v>16930</v>
      </c>
    </row>
    <row r="133" ht="15.75" customHeight="1">
      <c r="B133" s="30"/>
      <c r="C133" s="30"/>
      <c r="D133" s="30"/>
      <c r="E133" s="30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ht="15.75" customHeight="1">
      <c r="B134" s="5" t="s">
        <v>44</v>
      </c>
      <c r="C134" s="55">
        <v>0.2</v>
      </c>
      <c r="D134" s="5"/>
      <c r="E134" s="5"/>
      <c r="F134" s="15">
        <f t="shared" ref="F134:Q134" si="34">F132*$C134</f>
        <v>3956</v>
      </c>
      <c r="G134" s="15">
        <f t="shared" si="34"/>
        <v>3386</v>
      </c>
      <c r="H134" s="15">
        <f t="shared" si="34"/>
        <v>3386</v>
      </c>
      <c r="I134" s="15">
        <f t="shared" si="34"/>
        <v>3936</v>
      </c>
      <c r="J134" s="15">
        <f t="shared" si="34"/>
        <v>3386</v>
      </c>
      <c r="K134" s="15">
        <f t="shared" si="34"/>
        <v>3386</v>
      </c>
      <c r="L134" s="15">
        <f t="shared" si="34"/>
        <v>3936</v>
      </c>
      <c r="M134" s="15">
        <f t="shared" si="34"/>
        <v>3386</v>
      </c>
      <c r="N134" s="15">
        <f t="shared" si="34"/>
        <v>3386</v>
      </c>
      <c r="O134" s="15">
        <f t="shared" si="34"/>
        <v>3936</v>
      </c>
      <c r="P134" s="15">
        <f t="shared" si="34"/>
        <v>3386</v>
      </c>
      <c r="Q134" s="15">
        <f t="shared" si="34"/>
        <v>3386</v>
      </c>
    </row>
    <row r="135" ht="15.75" customHeight="1">
      <c r="B135" s="30"/>
      <c r="C135" s="30"/>
      <c r="D135" s="30"/>
      <c r="E135" s="30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</row>
    <row r="136" ht="15.75" customHeight="1">
      <c r="B136" s="53" t="s">
        <v>45</v>
      </c>
      <c r="C136" s="50"/>
      <c r="D136" s="50"/>
      <c r="E136" s="50"/>
      <c r="F136" s="46">
        <f t="shared" ref="F136:Q136" si="35">F134+F132</f>
        <v>23736</v>
      </c>
      <c r="G136" s="46">
        <f t="shared" si="35"/>
        <v>20316</v>
      </c>
      <c r="H136" s="46">
        <f t="shared" si="35"/>
        <v>20316</v>
      </c>
      <c r="I136" s="46">
        <f t="shared" si="35"/>
        <v>23616</v>
      </c>
      <c r="J136" s="46">
        <f t="shared" si="35"/>
        <v>20316</v>
      </c>
      <c r="K136" s="46">
        <f t="shared" si="35"/>
        <v>20316</v>
      </c>
      <c r="L136" s="46">
        <f t="shared" si="35"/>
        <v>23616</v>
      </c>
      <c r="M136" s="46">
        <f t="shared" si="35"/>
        <v>20316</v>
      </c>
      <c r="N136" s="46">
        <f t="shared" si="35"/>
        <v>20316</v>
      </c>
      <c r="O136" s="46">
        <f t="shared" si="35"/>
        <v>23616</v>
      </c>
      <c r="P136" s="46">
        <f t="shared" si="35"/>
        <v>20316</v>
      </c>
      <c r="Q136" s="46">
        <f t="shared" si="35"/>
        <v>20316</v>
      </c>
    </row>
    <row r="137" ht="15.75" customHeight="1">
      <c r="B137" s="30"/>
      <c r="C137" s="30"/>
      <c r="D137" s="30"/>
      <c r="E137" s="30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ht="15.75" customHeight="1">
      <c r="B138" s="5" t="s">
        <v>46</v>
      </c>
      <c r="C138" s="30"/>
      <c r="D138" s="30"/>
      <c r="E138" s="30"/>
      <c r="F138" s="7">
        <f t="shared" ref="F138:Q138" si="36">F134-F109</f>
        <v>-56044</v>
      </c>
      <c r="G138" s="7">
        <f t="shared" si="36"/>
        <v>-56614</v>
      </c>
      <c r="H138" s="7">
        <f t="shared" si="36"/>
        <v>-56614</v>
      </c>
      <c r="I138" s="7">
        <f t="shared" si="36"/>
        <v>-56064</v>
      </c>
      <c r="J138" s="7">
        <f t="shared" si="36"/>
        <v>-56614</v>
      </c>
      <c r="K138" s="7">
        <f t="shared" si="36"/>
        <v>-56614</v>
      </c>
      <c r="L138" s="7">
        <f t="shared" si="36"/>
        <v>-56064</v>
      </c>
      <c r="M138" s="7">
        <f t="shared" si="36"/>
        <v>-56614</v>
      </c>
      <c r="N138" s="7">
        <f t="shared" si="36"/>
        <v>-56614</v>
      </c>
      <c r="O138" s="7">
        <f t="shared" si="36"/>
        <v>-56064</v>
      </c>
      <c r="P138" s="7">
        <f t="shared" si="36"/>
        <v>-56614</v>
      </c>
      <c r="Q138" s="7">
        <f t="shared" si="36"/>
        <v>-56614</v>
      </c>
    </row>
    <row r="139" ht="15.75" customHeight="1">
      <c r="B139" s="5" t="s">
        <v>47</v>
      </c>
      <c r="C139" s="30"/>
      <c r="D139" s="30"/>
      <c r="E139" s="30"/>
      <c r="F139" s="7">
        <f t="shared" ref="F139:Q139" si="37">IF(F134&gt;F109,F138,0)</f>
        <v>0</v>
      </c>
      <c r="G139" s="7">
        <f t="shared" si="37"/>
        <v>0</v>
      </c>
      <c r="H139" s="7">
        <f t="shared" si="37"/>
        <v>0</v>
      </c>
      <c r="I139" s="7">
        <f t="shared" si="37"/>
        <v>0</v>
      </c>
      <c r="J139" s="7">
        <f t="shared" si="37"/>
        <v>0</v>
      </c>
      <c r="K139" s="7">
        <f t="shared" si="37"/>
        <v>0</v>
      </c>
      <c r="L139" s="7">
        <f t="shared" si="37"/>
        <v>0</v>
      </c>
      <c r="M139" s="7">
        <f t="shared" si="37"/>
        <v>0</v>
      </c>
      <c r="N139" s="7">
        <f t="shared" si="37"/>
        <v>0</v>
      </c>
      <c r="O139" s="7">
        <f t="shared" si="37"/>
        <v>0</v>
      </c>
      <c r="P139" s="7">
        <f t="shared" si="37"/>
        <v>0</v>
      </c>
      <c r="Q139" s="7">
        <f t="shared" si="37"/>
        <v>0</v>
      </c>
    </row>
    <row r="140" ht="15.75" customHeight="1">
      <c r="B140" s="5" t="s">
        <v>48</v>
      </c>
      <c r="C140" s="30"/>
      <c r="D140" s="30"/>
      <c r="E140" s="30"/>
      <c r="F140" s="7">
        <f t="shared" ref="F140:Q140" si="38">IF(E140+F138&gt;0,E140+F138,0)</f>
        <v>0</v>
      </c>
      <c r="G140" s="7">
        <f t="shared" si="38"/>
        <v>0</v>
      </c>
      <c r="H140" s="7">
        <f t="shared" si="38"/>
        <v>0</v>
      </c>
      <c r="I140" s="7">
        <f t="shared" si="38"/>
        <v>0</v>
      </c>
      <c r="J140" s="7">
        <f t="shared" si="38"/>
        <v>0</v>
      </c>
      <c r="K140" s="7">
        <f t="shared" si="38"/>
        <v>0</v>
      </c>
      <c r="L140" s="7">
        <f t="shared" si="38"/>
        <v>0</v>
      </c>
      <c r="M140" s="7">
        <f t="shared" si="38"/>
        <v>0</v>
      </c>
      <c r="N140" s="7">
        <f t="shared" si="38"/>
        <v>0</v>
      </c>
      <c r="O140" s="7">
        <f t="shared" si="38"/>
        <v>0</v>
      </c>
      <c r="P140" s="7">
        <f t="shared" si="38"/>
        <v>0</v>
      </c>
      <c r="Q140" s="7">
        <f t="shared" si="38"/>
        <v>0</v>
      </c>
    </row>
    <row r="141" ht="15.75" customHeight="1">
      <c r="B141" s="53" t="s">
        <v>49</v>
      </c>
      <c r="C141" s="53"/>
      <c r="D141" s="53"/>
      <c r="E141" s="53"/>
      <c r="F141" s="46">
        <f t="shared" ref="F141:Q141" si="39">IF(F140=0,F138-F140,0)</f>
        <v>-56044</v>
      </c>
      <c r="G141" s="46">
        <f t="shared" si="39"/>
        <v>-56614</v>
      </c>
      <c r="H141" s="46">
        <f t="shared" si="39"/>
        <v>-56614</v>
      </c>
      <c r="I141" s="46">
        <f t="shared" si="39"/>
        <v>-56064</v>
      </c>
      <c r="J141" s="46">
        <f t="shared" si="39"/>
        <v>-56614</v>
      </c>
      <c r="K141" s="46">
        <f t="shared" si="39"/>
        <v>-56614</v>
      </c>
      <c r="L141" s="46">
        <f t="shared" si="39"/>
        <v>-56064</v>
      </c>
      <c r="M141" s="46">
        <f t="shared" si="39"/>
        <v>-56614</v>
      </c>
      <c r="N141" s="46">
        <f t="shared" si="39"/>
        <v>-56614</v>
      </c>
      <c r="O141" s="46">
        <f t="shared" si="39"/>
        <v>-56064</v>
      </c>
      <c r="P141" s="46">
        <f t="shared" si="39"/>
        <v>-56614</v>
      </c>
      <c r="Q141" s="46">
        <f t="shared" si="39"/>
        <v>-56614</v>
      </c>
    </row>
    <row r="142" ht="15.75" customHeight="1">
      <c r="B142" s="30"/>
      <c r="C142" s="30"/>
      <c r="D142" s="30"/>
      <c r="E142" s="30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ht="15.75" customHeight="1">
      <c r="B143" s="5" t="s">
        <v>50</v>
      </c>
      <c r="C143" s="30"/>
      <c r="D143" s="30"/>
      <c r="E143" s="30"/>
      <c r="F143" s="15">
        <f t="shared" ref="F143:Q143" si="40">SUM(F144:F145)</f>
        <v>73062.624</v>
      </c>
      <c r="G143" s="15">
        <f t="shared" si="40"/>
        <v>73062.624</v>
      </c>
      <c r="H143" s="15">
        <f t="shared" si="40"/>
        <v>73062.624</v>
      </c>
      <c r="I143" s="15">
        <f t="shared" si="40"/>
        <v>73062.624</v>
      </c>
      <c r="J143" s="15">
        <f t="shared" si="40"/>
        <v>73062.624</v>
      </c>
      <c r="K143" s="15">
        <f t="shared" si="40"/>
        <v>73062.624</v>
      </c>
      <c r="L143" s="15">
        <f t="shared" si="40"/>
        <v>73062.624</v>
      </c>
      <c r="M143" s="15">
        <f t="shared" si="40"/>
        <v>73062.624</v>
      </c>
      <c r="N143" s="15">
        <f t="shared" si="40"/>
        <v>73062.624</v>
      </c>
      <c r="O143" s="15">
        <f t="shared" si="40"/>
        <v>73062.624</v>
      </c>
      <c r="P143" s="15">
        <f t="shared" si="40"/>
        <v>73062.624</v>
      </c>
      <c r="Q143" s="15">
        <f t="shared" si="40"/>
        <v>73062.624</v>
      </c>
    </row>
    <row r="144" ht="15.75" customHeight="1">
      <c r="B144" s="20" t="s">
        <v>22</v>
      </c>
      <c r="C144" s="30"/>
      <c r="D144" s="30"/>
      <c r="E144" s="30"/>
      <c r="F144" s="7">
        <f t="array" ref="F144:Q145">'1'!F112:Q113</f>
        <v>50737.93333</v>
      </c>
      <c r="G144" s="7">
        <v>50737.933333333334</v>
      </c>
      <c r="H144" s="7">
        <v>50737.933333333334</v>
      </c>
      <c r="I144" s="7">
        <v>50737.933333333334</v>
      </c>
      <c r="J144" s="7">
        <v>50737.933333333334</v>
      </c>
      <c r="K144" s="7">
        <v>50737.933333333334</v>
      </c>
      <c r="L144" s="7">
        <v>50737.933333333334</v>
      </c>
      <c r="M144" s="7">
        <v>50737.933333333334</v>
      </c>
      <c r="N144" s="7">
        <v>50737.933333333334</v>
      </c>
      <c r="O144" s="7">
        <v>50737.933333333334</v>
      </c>
      <c r="P144" s="7">
        <v>50737.933333333334</v>
      </c>
      <c r="Q144" s="7">
        <v>50737.933333333334</v>
      </c>
    </row>
    <row r="145" ht="15.75" customHeight="1">
      <c r="B145" s="20" t="s">
        <v>33</v>
      </c>
      <c r="C145" s="30"/>
      <c r="D145" s="30"/>
      <c r="E145" s="30"/>
      <c r="F145" s="7">
        <v>22324.690666666665</v>
      </c>
      <c r="G145" s="7">
        <v>22324.690666666665</v>
      </c>
      <c r="H145" s="7">
        <v>22324.690666666665</v>
      </c>
      <c r="I145" s="7">
        <v>22324.690666666665</v>
      </c>
      <c r="J145" s="7">
        <v>22324.690666666665</v>
      </c>
      <c r="K145" s="7">
        <v>22324.690666666665</v>
      </c>
      <c r="L145" s="7">
        <v>22324.690666666665</v>
      </c>
      <c r="M145" s="7">
        <v>22324.690666666665</v>
      </c>
      <c r="N145" s="7">
        <v>22324.690666666665</v>
      </c>
      <c r="O145" s="7">
        <v>22324.690666666665</v>
      </c>
      <c r="P145" s="7">
        <v>22324.690666666665</v>
      </c>
      <c r="Q145" s="7">
        <v>22324.690666666665</v>
      </c>
    </row>
    <row r="146" ht="15.75" customHeight="1">
      <c r="B146" s="5"/>
      <c r="C146" s="25"/>
      <c r="D146" s="30"/>
      <c r="E146" s="30"/>
      <c r="F146" s="15"/>
      <c r="G146" s="7"/>
      <c r="H146" s="15"/>
      <c r="I146" s="7"/>
      <c r="J146" s="15"/>
      <c r="K146" s="7"/>
      <c r="L146" s="15"/>
      <c r="M146" s="7"/>
      <c r="N146" s="15"/>
      <c r="O146" s="7"/>
      <c r="P146" s="15"/>
      <c r="Q146" s="7"/>
    </row>
    <row r="147" ht="15.75" customHeight="1">
      <c r="B147" s="5" t="s">
        <v>52</v>
      </c>
      <c r="C147" s="30"/>
      <c r="D147" s="30"/>
      <c r="E147" s="30"/>
      <c r="F147" s="7">
        <f>IF('1'!F122&gt;0,'1'!F122*0.28,0)</f>
        <v>57693.73195</v>
      </c>
      <c r="G147" s="7">
        <f>IF('1'!G122&gt;0,'1'!G122*0.28,0)</f>
        <v>58491.73195</v>
      </c>
      <c r="H147" s="7">
        <f>IF('1'!H122&gt;0,'1'!H122*0.28,0)</f>
        <v>58491.73195</v>
      </c>
      <c r="I147" s="7">
        <f>IF('1'!I122&gt;0,'1'!I122*0.28,0)</f>
        <v>57721.73195</v>
      </c>
      <c r="J147" s="7">
        <f>IF('1'!J122&gt;0,'1'!J122*0.28,0)</f>
        <v>58491.73195</v>
      </c>
      <c r="K147" s="7">
        <f>IF('1'!K122&gt;0,'1'!K122*0.28,0)</f>
        <v>58491.73195</v>
      </c>
      <c r="L147" s="7">
        <f>IF('1'!L122&gt;0,'1'!L122*0.28,0)</f>
        <v>57721.73195</v>
      </c>
      <c r="M147" s="7">
        <f>IF('1'!M122&gt;0,'1'!M122*0.28,0)</f>
        <v>58491.73195</v>
      </c>
      <c r="N147" s="7">
        <f>IF('1'!N122&gt;0,'1'!N122*0.28,0)</f>
        <v>58491.73195</v>
      </c>
      <c r="O147" s="7">
        <f>IF('1'!O122&gt;0,'1'!O122*0.28,0)</f>
        <v>57721.73195</v>
      </c>
      <c r="P147" s="7">
        <f>IF('1'!P122&gt;0,'1'!P122*0.28,0)</f>
        <v>58491.73195</v>
      </c>
      <c r="Q147" s="7">
        <f>IF('1'!Q122&gt;0,'1'!Q122*0.28,0)</f>
        <v>58491.73195</v>
      </c>
    </row>
    <row r="148" ht="15.75" customHeight="1">
      <c r="B148" s="30"/>
      <c r="C148" s="30"/>
      <c r="D148" s="30"/>
      <c r="E148" s="30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ht="15.75" customHeight="1">
      <c r="B149" s="5" t="s">
        <v>53</v>
      </c>
      <c r="C149" s="5"/>
      <c r="D149" s="5"/>
      <c r="E149" s="5"/>
      <c r="F149" s="59">
        <f t="shared" ref="F149:Q149" si="41">F111-F132+F141-F143-F147</f>
        <v>153419.6441</v>
      </c>
      <c r="G149" s="59">
        <f t="shared" si="41"/>
        <v>154901.6441</v>
      </c>
      <c r="H149" s="59">
        <f t="shared" si="41"/>
        <v>154901.6441</v>
      </c>
      <c r="I149" s="59">
        <f t="shared" si="41"/>
        <v>153471.6441</v>
      </c>
      <c r="J149" s="59">
        <f t="shared" si="41"/>
        <v>154901.6441</v>
      </c>
      <c r="K149" s="59">
        <f t="shared" si="41"/>
        <v>154901.6441</v>
      </c>
      <c r="L149" s="59">
        <f t="shared" si="41"/>
        <v>153471.6441</v>
      </c>
      <c r="M149" s="59">
        <f t="shared" si="41"/>
        <v>154901.6441</v>
      </c>
      <c r="N149" s="59">
        <f t="shared" si="41"/>
        <v>154901.6441</v>
      </c>
      <c r="O149" s="59">
        <f t="shared" si="41"/>
        <v>153471.6441</v>
      </c>
      <c r="P149" s="59">
        <f t="shared" si="41"/>
        <v>154901.6441</v>
      </c>
      <c r="Q149" s="59">
        <f t="shared" si="41"/>
        <v>154901.6441</v>
      </c>
    </row>
    <row r="150" ht="15.75" customHeight="1">
      <c r="B150" s="25"/>
      <c r="C150" s="25"/>
      <c r="D150" s="25"/>
      <c r="E150" s="25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ht="15.75" customHeight="1">
      <c r="B151" s="5" t="s">
        <v>54</v>
      </c>
      <c r="C151" s="5"/>
      <c r="D151" s="5"/>
      <c r="E151" s="5"/>
      <c r="F151" s="59">
        <f>F149</f>
        <v>153419.6441</v>
      </c>
      <c r="G151" s="59">
        <f t="shared" ref="G151:Q151" si="42">F151+G149</f>
        <v>308321.2881</v>
      </c>
      <c r="H151" s="60">
        <f t="shared" si="42"/>
        <v>463222.9322</v>
      </c>
      <c r="I151" s="59">
        <f t="shared" si="42"/>
        <v>616694.5762</v>
      </c>
      <c r="J151" s="59">
        <f t="shared" si="42"/>
        <v>771596.2203</v>
      </c>
      <c r="K151" s="59">
        <f t="shared" si="42"/>
        <v>926497.8643</v>
      </c>
      <c r="L151" s="59">
        <f t="shared" si="42"/>
        <v>1079969.508</v>
      </c>
      <c r="M151" s="59">
        <f t="shared" si="42"/>
        <v>1234871.152</v>
      </c>
      <c r="N151" s="59">
        <f t="shared" si="42"/>
        <v>1389772.796</v>
      </c>
      <c r="O151" s="59">
        <f t="shared" si="42"/>
        <v>1543244.441</v>
      </c>
      <c r="P151" s="59">
        <f t="shared" si="42"/>
        <v>1698146.085</v>
      </c>
      <c r="Q151" s="59">
        <f t="shared" si="42"/>
        <v>1853047.729</v>
      </c>
    </row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F49:Q49 F100:Q100 F151:Q151">
    <cfRule type="cellIs" dxfId="1" priority="1" operator="lessThan">
      <formula>0</formula>
    </cfRule>
  </conditionalFormatting>
  <conditionalFormatting sqref="F49:Q49 F100:Q100 F151:Q151">
    <cfRule type="cellIs" dxfId="0" priority="2" operator="greaterThanOrEqual">
      <formula>0</formula>
    </cfRule>
  </conditionalFormatting>
  <conditionalFormatting sqref="F47:Q47 F98:Q98 F149:Q149">
    <cfRule type="cellIs" dxfId="0" priority="3" operator="greaterThan">
      <formula>0</formula>
    </cfRule>
  </conditionalFormatting>
  <conditionalFormatting sqref="F47:Q47 F98:Q98 F149:Q149">
    <cfRule type="cellIs" dxfId="1" priority="4" operator="lessThan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4.0"/>
    <col customWidth="1" min="2" max="2" width="29.0"/>
    <col customWidth="1" min="3" max="3" width="14.5"/>
    <col customWidth="1" min="4" max="4" width="1.63"/>
    <col customWidth="1" min="5" max="5" width="14.5"/>
    <col customWidth="1" min="6" max="6" width="1.63"/>
    <col customWidth="1" min="7" max="7" width="14.5"/>
    <col customWidth="1" min="8" max="8" width="1.63"/>
    <col customWidth="1" min="9" max="9" width="14.5"/>
    <col customWidth="1" min="10" max="10" width="1.63"/>
    <col customWidth="1" min="11" max="11" width="14.13"/>
    <col customWidth="1" min="12" max="12" width="1.63"/>
    <col customWidth="1" min="13" max="13" width="14.5"/>
    <col customWidth="1" min="14" max="14" width="1.63"/>
    <col customWidth="1" min="15" max="15" width="14.5"/>
    <col customWidth="1" min="16" max="16" width="1.63"/>
    <col customWidth="1" min="17" max="17" width="14.5"/>
    <col customWidth="1" min="18" max="18" width="1.63"/>
    <col customWidth="1" min="19" max="19" width="14.5"/>
    <col customWidth="1" min="20" max="20" width="1.63"/>
    <col customWidth="1" min="21" max="21" width="14.5"/>
    <col customWidth="1" min="22" max="22" width="1.63"/>
    <col customWidth="1" min="23" max="23" width="14.5"/>
    <col customWidth="1" min="24" max="24" width="1.63"/>
    <col customWidth="1" min="25" max="25" width="14.5"/>
    <col customWidth="1" min="26" max="26" width="1.63"/>
    <col customWidth="1" min="27" max="27" width="8.63"/>
    <col customWidth="1" min="28" max="28" width="22.63"/>
    <col customWidth="1" min="29" max="29" width="13.5"/>
    <col customWidth="1" min="30" max="30" width="18.13"/>
    <col customWidth="1" min="31" max="32" width="19.5"/>
  </cols>
  <sheetData>
    <row r="1" ht="21.75" customHeight="1">
      <c r="A1" s="65"/>
      <c r="M1" s="49">
        <v>2022.0</v>
      </c>
    </row>
    <row r="2" ht="15.75" customHeight="1">
      <c r="A2" s="25"/>
      <c r="B2" s="66"/>
      <c r="C2" s="3">
        <v>44562.0</v>
      </c>
      <c r="D2" s="67"/>
      <c r="E2" s="3">
        <v>44593.0</v>
      </c>
      <c r="F2" s="68"/>
      <c r="G2" s="3">
        <v>44621.0</v>
      </c>
      <c r="H2" s="3"/>
      <c r="I2" s="3">
        <v>44652.0</v>
      </c>
      <c r="J2" s="3"/>
      <c r="K2" s="3">
        <v>44682.0</v>
      </c>
      <c r="L2" s="3"/>
      <c r="M2" s="3">
        <v>44713.0</v>
      </c>
      <c r="N2" s="3"/>
      <c r="O2" s="3">
        <v>44743.0</v>
      </c>
      <c r="P2" s="3"/>
      <c r="Q2" s="3">
        <v>44774.0</v>
      </c>
      <c r="R2" s="3"/>
      <c r="S2" s="3">
        <v>44805.0</v>
      </c>
      <c r="T2" s="3"/>
      <c r="U2" s="3">
        <v>44835.0</v>
      </c>
      <c r="V2" s="3"/>
      <c r="W2" s="3">
        <v>44866.0</v>
      </c>
      <c r="X2" s="3"/>
      <c r="Y2" s="3">
        <v>44896.0</v>
      </c>
      <c r="Z2" s="69"/>
      <c r="AA2" s="25"/>
      <c r="AB2" s="70"/>
      <c r="AC2" s="71" t="s">
        <v>58</v>
      </c>
      <c r="AD2" s="71" t="s">
        <v>59</v>
      </c>
      <c r="AE2" s="71" t="s">
        <v>60</v>
      </c>
      <c r="AF2" s="72" t="s">
        <v>61</v>
      </c>
    </row>
    <row r="3" ht="15.75" customHeight="1">
      <c r="A3" s="25"/>
      <c r="B3" s="25" t="str">
        <f t="shared" ref="B3:B12" si="1">IF(YEAR(AC3)=2022,AB3,"")</f>
        <v>Poste 1 </v>
      </c>
      <c r="C3" s="73">
        <f t="shared" ref="C3:C12" si="2">IFERROR(IF($AC3=C$2,INDEX($AB$2:$AF$17,MATCH($B3,$AB$2:$AB$17,0),3)/12,0),0)</f>
        <v>4166.666667</v>
      </c>
      <c r="D3" s="74">
        <f t="shared" ref="D3:D12" si="3">IF(C3&lt;&gt;0,1,0)</f>
        <v>1</v>
      </c>
      <c r="E3" s="27">
        <f t="shared" ref="E3:E5" si="4">C3</f>
        <v>4166.666667</v>
      </c>
      <c r="F3" s="75">
        <f t="shared" ref="F3:F12" si="5">IF(E3&lt;&gt;0,1,0)</f>
        <v>1</v>
      </c>
      <c r="G3" s="27">
        <f t="shared" ref="G3:G5" si="6">E3</f>
        <v>4166.666667</v>
      </c>
      <c r="H3" s="74">
        <f t="shared" ref="H3:H12" si="7">IF(G3&lt;&gt;0,1,0)</f>
        <v>1</v>
      </c>
      <c r="I3" s="27">
        <f t="shared" ref="I3:I5" si="8">G3</f>
        <v>4166.666667</v>
      </c>
      <c r="J3" s="76">
        <f t="shared" ref="J3:J12" si="9">IF(I3&lt;&gt;0,1,0)</f>
        <v>1</v>
      </c>
      <c r="K3" s="27">
        <f t="shared" ref="K3:K5" si="10">I3</f>
        <v>4166.666667</v>
      </c>
      <c r="L3" s="76">
        <f t="shared" ref="L3:L12" si="11">IF(K3&lt;&gt;0,1,0)</f>
        <v>1</v>
      </c>
      <c r="M3" s="27">
        <f t="shared" ref="M3:M5" si="12">K3</f>
        <v>4166.666667</v>
      </c>
      <c r="N3" s="76">
        <f t="shared" ref="N3:N12" si="13">IF(M3&lt;&gt;0,1,0)</f>
        <v>1</v>
      </c>
      <c r="O3" s="27">
        <f t="shared" ref="O3:O11" si="14">M3</f>
        <v>4166.666667</v>
      </c>
      <c r="P3" s="76">
        <f t="shared" ref="P3:P12" si="15">IF(O3&lt;&gt;0,1,0)</f>
        <v>1</v>
      </c>
      <c r="Q3" s="27">
        <f t="shared" ref="Q3:Q11" si="16">O3</f>
        <v>4166.666667</v>
      </c>
      <c r="R3" s="74">
        <f t="shared" ref="R3:R12" si="17">IF(Q3&lt;&gt;0,1,0)</f>
        <v>1</v>
      </c>
      <c r="S3" s="27">
        <f t="shared" ref="S3:S11" si="18">Q3</f>
        <v>4166.666667</v>
      </c>
      <c r="T3" s="74">
        <f t="shared" ref="T3:T12" si="19">IF(S3&lt;&gt;0,1,0)</f>
        <v>1</v>
      </c>
      <c r="U3" s="27">
        <f t="shared" ref="U3:U12" si="20">S3</f>
        <v>4166.666667</v>
      </c>
      <c r="V3" s="76">
        <f t="shared" ref="V3:V12" si="21">IF(U3&lt;&gt;0,1,0)</f>
        <v>1</v>
      </c>
      <c r="W3" s="27">
        <f t="shared" ref="W3:W12" si="22">U3</f>
        <v>4166.666667</v>
      </c>
      <c r="X3" s="76">
        <f t="shared" ref="X3:X12" si="23">IF(W3&lt;&gt;0,1,0)</f>
        <v>1</v>
      </c>
      <c r="Y3" s="27">
        <f t="shared" ref="Y3:Y12" si="24">W3</f>
        <v>4166.666667</v>
      </c>
      <c r="Z3" s="76">
        <f t="shared" ref="Z3:Z12" si="25">IF(Y3&lt;&gt;0,1,0)</f>
        <v>1</v>
      </c>
      <c r="AA3" s="25"/>
      <c r="AB3" s="77" t="s">
        <v>62</v>
      </c>
      <c r="AC3" s="78">
        <v>44562.0</v>
      </c>
      <c r="AD3" s="79">
        <v>50000.0</v>
      </c>
      <c r="AE3" s="80">
        <v>0.17</v>
      </c>
      <c r="AF3" s="81">
        <v>0.08</v>
      </c>
    </row>
    <row r="4" ht="15.75" customHeight="1">
      <c r="A4" s="25"/>
      <c r="B4" s="25" t="str">
        <f t="shared" si="1"/>
        <v>Poste 2</v>
      </c>
      <c r="C4" s="73">
        <f t="shared" si="2"/>
        <v>4166.666667</v>
      </c>
      <c r="D4" s="74">
        <f t="shared" si="3"/>
        <v>1</v>
      </c>
      <c r="E4" s="27">
        <f t="shared" si="4"/>
        <v>4166.666667</v>
      </c>
      <c r="F4" s="75">
        <f t="shared" si="5"/>
        <v>1</v>
      </c>
      <c r="G4" s="27">
        <f t="shared" si="6"/>
        <v>4166.666667</v>
      </c>
      <c r="H4" s="74">
        <f t="shared" si="7"/>
        <v>1</v>
      </c>
      <c r="I4" s="27">
        <f t="shared" si="8"/>
        <v>4166.666667</v>
      </c>
      <c r="J4" s="76">
        <f t="shared" si="9"/>
        <v>1</v>
      </c>
      <c r="K4" s="27">
        <f t="shared" si="10"/>
        <v>4166.666667</v>
      </c>
      <c r="L4" s="76">
        <f t="shared" si="11"/>
        <v>1</v>
      </c>
      <c r="M4" s="27">
        <f t="shared" si="12"/>
        <v>4166.666667</v>
      </c>
      <c r="N4" s="76">
        <f t="shared" si="13"/>
        <v>1</v>
      </c>
      <c r="O4" s="27">
        <f t="shared" si="14"/>
        <v>4166.666667</v>
      </c>
      <c r="P4" s="76">
        <f t="shared" si="15"/>
        <v>1</v>
      </c>
      <c r="Q4" s="27">
        <f t="shared" si="16"/>
        <v>4166.666667</v>
      </c>
      <c r="R4" s="74">
        <f t="shared" si="17"/>
        <v>1</v>
      </c>
      <c r="S4" s="27">
        <f t="shared" si="18"/>
        <v>4166.666667</v>
      </c>
      <c r="T4" s="74">
        <f t="shared" si="19"/>
        <v>1</v>
      </c>
      <c r="U4" s="27">
        <f t="shared" si="20"/>
        <v>4166.666667</v>
      </c>
      <c r="V4" s="76">
        <f t="shared" si="21"/>
        <v>1</v>
      </c>
      <c r="W4" s="27">
        <f t="shared" si="22"/>
        <v>4166.666667</v>
      </c>
      <c r="X4" s="76">
        <f t="shared" si="23"/>
        <v>1</v>
      </c>
      <c r="Y4" s="27">
        <f t="shared" si="24"/>
        <v>4166.666667</v>
      </c>
      <c r="Z4" s="76">
        <f t="shared" si="25"/>
        <v>1</v>
      </c>
      <c r="AA4" s="25"/>
      <c r="AB4" s="77" t="s">
        <v>63</v>
      </c>
      <c r="AC4" s="78">
        <v>44562.0</v>
      </c>
      <c r="AD4" s="79">
        <v>50000.0</v>
      </c>
      <c r="AE4" s="80">
        <v>0.17</v>
      </c>
      <c r="AF4" s="81">
        <v>0.08</v>
      </c>
    </row>
    <row r="5" ht="15.75" customHeight="1">
      <c r="A5" s="25"/>
      <c r="B5" s="25" t="str">
        <f t="shared" si="1"/>
        <v>Poste 3</v>
      </c>
      <c r="C5" s="73">
        <f t="shared" si="2"/>
        <v>4166.666667</v>
      </c>
      <c r="D5" s="74">
        <f t="shared" si="3"/>
        <v>1</v>
      </c>
      <c r="E5" s="27">
        <f t="shared" si="4"/>
        <v>4166.666667</v>
      </c>
      <c r="F5" s="75">
        <f t="shared" si="5"/>
        <v>1</v>
      </c>
      <c r="G5" s="27">
        <f t="shared" si="6"/>
        <v>4166.666667</v>
      </c>
      <c r="H5" s="74">
        <f t="shared" si="7"/>
        <v>1</v>
      </c>
      <c r="I5" s="27">
        <f t="shared" si="8"/>
        <v>4166.666667</v>
      </c>
      <c r="J5" s="76">
        <f t="shared" si="9"/>
        <v>1</v>
      </c>
      <c r="K5" s="27">
        <f t="shared" si="10"/>
        <v>4166.666667</v>
      </c>
      <c r="L5" s="76">
        <f t="shared" si="11"/>
        <v>1</v>
      </c>
      <c r="M5" s="27">
        <f t="shared" si="12"/>
        <v>4166.666667</v>
      </c>
      <c r="N5" s="76">
        <f t="shared" si="13"/>
        <v>1</v>
      </c>
      <c r="O5" s="27">
        <f t="shared" si="14"/>
        <v>4166.666667</v>
      </c>
      <c r="P5" s="76">
        <f t="shared" si="15"/>
        <v>1</v>
      </c>
      <c r="Q5" s="27">
        <f t="shared" si="16"/>
        <v>4166.666667</v>
      </c>
      <c r="R5" s="74">
        <f t="shared" si="17"/>
        <v>1</v>
      </c>
      <c r="S5" s="27">
        <f t="shared" si="18"/>
        <v>4166.666667</v>
      </c>
      <c r="T5" s="74">
        <f t="shared" si="19"/>
        <v>1</v>
      </c>
      <c r="U5" s="27">
        <f t="shared" si="20"/>
        <v>4166.666667</v>
      </c>
      <c r="V5" s="76">
        <f t="shared" si="21"/>
        <v>1</v>
      </c>
      <c r="W5" s="27">
        <f t="shared" si="22"/>
        <v>4166.666667</v>
      </c>
      <c r="X5" s="76">
        <f t="shared" si="23"/>
        <v>1</v>
      </c>
      <c r="Y5" s="27">
        <f t="shared" si="24"/>
        <v>4166.666667</v>
      </c>
      <c r="Z5" s="76">
        <f t="shared" si="25"/>
        <v>1</v>
      </c>
      <c r="AA5" s="25"/>
      <c r="AB5" s="77" t="s">
        <v>64</v>
      </c>
      <c r="AC5" s="78">
        <v>44562.0</v>
      </c>
      <c r="AD5" s="79">
        <v>50000.0</v>
      </c>
      <c r="AE5" s="80">
        <v>0.17</v>
      </c>
      <c r="AF5" s="81">
        <v>0.08</v>
      </c>
    </row>
    <row r="6" ht="15.75" customHeight="1">
      <c r="A6" s="25"/>
      <c r="B6" s="25" t="str">
        <f t="shared" si="1"/>
        <v>Poste 4</v>
      </c>
      <c r="C6" s="73">
        <f t="shared" si="2"/>
        <v>0</v>
      </c>
      <c r="D6" s="74">
        <f t="shared" si="3"/>
        <v>0</v>
      </c>
      <c r="E6" s="73">
        <f t="shared" ref="E6:E12" si="26">IF($AC6=E$2,INDEX($AB$2:$AF$17,MATCH($B6,$AB$2:$AB$17,0),3)/12,0)</f>
        <v>0</v>
      </c>
      <c r="F6" s="75">
        <f t="shared" si="5"/>
        <v>0</v>
      </c>
      <c r="G6" s="25">
        <f t="array" ref="G6">IF($AC6=G$2,INDEX($AB$2:$AF$17,MATCH($B11,$AB$2:$AB$17,0),3)/12,0)</f>
        <v>0</v>
      </c>
      <c r="H6" s="74">
        <f t="shared" si="7"/>
        <v>0</v>
      </c>
      <c r="I6" s="30">
        <f t="array" ref="I6">IF($AC6=I$2,INDEX($AB$3:$AF$20,MATCH($B6,$AB$3:$AB$20,0),3)/12,0)</f>
        <v>0</v>
      </c>
      <c r="J6" s="76">
        <f t="shared" si="9"/>
        <v>0</v>
      </c>
      <c r="K6" s="25">
        <f t="array" ref="K6">IF($AC6=K$2,INDEX($AB$2:$AF$17,MATCH($B6,$AB$2:$AB$17,0),3)/12,0)</f>
        <v>0</v>
      </c>
      <c r="L6" s="76">
        <f t="shared" si="11"/>
        <v>0</v>
      </c>
      <c r="M6" s="82">
        <f t="array" ref="M6">IF($AC6=M$2,INDEX($AB$2:$AF$17,MATCH($B6,$AB$2:$AB$17,0),3)/12,0)</f>
        <v>3333.333333</v>
      </c>
      <c r="N6" s="76">
        <f t="shared" si="13"/>
        <v>1</v>
      </c>
      <c r="O6" s="83">
        <f t="shared" si="14"/>
        <v>3333.333333</v>
      </c>
      <c r="P6" s="76">
        <f t="shared" si="15"/>
        <v>1</v>
      </c>
      <c r="Q6" s="83">
        <f t="shared" si="16"/>
        <v>3333.333333</v>
      </c>
      <c r="R6" s="74">
        <f t="shared" si="17"/>
        <v>1</v>
      </c>
      <c r="S6" s="83">
        <f t="shared" si="18"/>
        <v>3333.333333</v>
      </c>
      <c r="T6" s="74">
        <f t="shared" si="19"/>
        <v>1</v>
      </c>
      <c r="U6" s="83">
        <f t="shared" si="20"/>
        <v>3333.333333</v>
      </c>
      <c r="V6" s="76">
        <f t="shared" si="21"/>
        <v>1</v>
      </c>
      <c r="W6" s="83">
        <f t="shared" si="22"/>
        <v>3333.333333</v>
      </c>
      <c r="X6" s="76">
        <f t="shared" si="23"/>
        <v>1</v>
      </c>
      <c r="Y6" s="83">
        <f t="shared" si="24"/>
        <v>3333.333333</v>
      </c>
      <c r="Z6" s="76">
        <f t="shared" si="25"/>
        <v>1</v>
      </c>
      <c r="AA6" s="25"/>
      <c r="AB6" s="77" t="s">
        <v>65</v>
      </c>
      <c r="AC6" s="78">
        <v>44713.0</v>
      </c>
      <c r="AD6" s="79">
        <v>40000.0</v>
      </c>
      <c r="AE6" s="80">
        <v>0.08</v>
      </c>
      <c r="AF6" s="81">
        <v>0.08</v>
      </c>
    </row>
    <row r="7" ht="15.75" customHeight="1">
      <c r="A7" s="25"/>
      <c r="B7" s="25" t="str">
        <f t="shared" si="1"/>
        <v>Poste 5</v>
      </c>
      <c r="C7" s="73">
        <f t="shared" si="2"/>
        <v>0</v>
      </c>
      <c r="D7" s="74">
        <f t="shared" si="3"/>
        <v>0</v>
      </c>
      <c r="E7" s="73">
        <f t="shared" si="26"/>
        <v>2333.333333</v>
      </c>
      <c r="F7" s="75">
        <f t="shared" si="5"/>
        <v>1</v>
      </c>
      <c r="G7" s="27">
        <f>E7</f>
        <v>2333.333333</v>
      </c>
      <c r="H7" s="74">
        <f t="shared" si="7"/>
        <v>1</v>
      </c>
      <c r="I7" s="73">
        <f>G7</f>
        <v>2333.333333</v>
      </c>
      <c r="J7" s="76">
        <f t="shared" si="9"/>
        <v>1</v>
      </c>
      <c r="K7" s="27">
        <f>I7</f>
        <v>2333.333333</v>
      </c>
      <c r="L7" s="76">
        <f t="shared" si="11"/>
        <v>1</v>
      </c>
      <c r="M7" s="82">
        <f>K7</f>
        <v>2333.333333</v>
      </c>
      <c r="N7" s="76">
        <f t="shared" si="13"/>
        <v>1</v>
      </c>
      <c r="O7" s="83">
        <f t="shared" si="14"/>
        <v>2333.333333</v>
      </c>
      <c r="P7" s="76">
        <f t="shared" si="15"/>
        <v>1</v>
      </c>
      <c r="Q7" s="83">
        <f t="shared" si="16"/>
        <v>2333.333333</v>
      </c>
      <c r="R7" s="74">
        <f t="shared" si="17"/>
        <v>1</v>
      </c>
      <c r="S7" s="83">
        <f t="shared" si="18"/>
        <v>2333.333333</v>
      </c>
      <c r="T7" s="74">
        <f t="shared" si="19"/>
        <v>1</v>
      </c>
      <c r="U7" s="83">
        <f t="shared" si="20"/>
        <v>2333.333333</v>
      </c>
      <c r="V7" s="76">
        <f t="shared" si="21"/>
        <v>1</v>
      </c>
      <c r="W7" s="83">
        <f t="shared" si="22"/>
        <v>2333.333333</v>
      </c>
      <c r="X7" s="76">
        <f t="shared" si="23"/>
        <v>1</v>
      </c>
      <c r="Y7" s="83">
        <f t="shared" si="24"/>
        <v>2333.333333</v>
      </c>
      <c r="Z7" s="76">
        <f t="shared" si="25"/>
        <v>1</v>
      </c>
      <c r="AA7" s="25"/>
      <c r="AB7" s="77" t="s">
        <v>66</v>
      </c>
      <c r="AC7" s="78">
        <v>44593.0</v>
      </c>
      <c r="AD7" s="79">
        <v>28000.0</v>
      </c>
      <c r="AE7" s="80">
        <v>0.1</v>
      </c>
      <c r="AF7" s="81">
        <v>0.1</v>
      </c>
    </row>
    <row r="8" ht="15.75" customHeight="1">
      <c r="A8" s="25"/>
      <c r="B8" s="25" t="str">
        <f t="shared" si="1"/>
        <v>Poste 6</v>
      </c>
      <c r="C8" s="73">
        <f t="shared" si="2"/>
        <v>0</v>
      </c>
      <c r="D8" s="74">
        <f t="shared" si="3"/>
        <v>0</v>
      </c>
      <c r="E8" s="73">
        <f t="shared" si="26"/>
        <v>0</v>
      </c>
      <c r="F8" s="75">
        <f t="shared" si="5"/>
        <v>0</v>
      </c>
      <c r="G8" s="25">
        <f t="shared" ref="G8:G9" si="27">IF($AC8=G$2,INDEX($AB$2:$AF$17,MATCH($B13,$AB$2:$AB$17,0),3)/12,0)</f>
        <v>0</v>
      </c>
      <c r="H8" s="74">
        <f t="shared" si="7"/>
        <v>0</v>
      </c>
      <c r="I8" s="30">
        <f t="shared" ref="I8:I9" si="28">IF($AC8=I$2,INDEX($AB$3:$AF$20,MATCH($B8,$AB$3:$AB$20,0),3)/12,0)</f>
        <v>0</v>
      </c>
      <c r="J8" s="76">
        <f t="shared" si="9"/>
        <v>0</v>
      </c>
      <c r="K8" s="25">
        <f t="shared" ref="K8:K9" si="29">IF($AC8=K$2,INDEX($AB$2:$AF$17,MATCH($B8,$AB$2:$AB$17,0),3)/12,0)</f>
        <v>0</v>
      </c>
      <c r="L8" s="76">
        <f t="shared" si="11"/>
        <v>0</v>
      </c>
      <c r="M8" s="82">
        <f t="shared" ref="M8:M9" si="30">IF($AC8=M$2,INDEX($AB$2:$AF$17,MATCH($B8,$AB$2:$AB$17,0),3)/12,0)</f>
        <v>2333.333333</v>
      </c>
      <c r="N8" s="76">
        <f t="shared" si="13"/>
        <v>1</v>
      </c>
      <c r="O8" s="83">
        <f t="shared" si="14"/>
        <v>2333.333333</v>
      </c>
      <c r="P8" s="76">
        <f t="shared" si="15"/>
        <v>1</v>
      </c>
      <c r="Q8" s="83">
        <f t="shared" si="16"/>
        <v>2333.333333</v>
      </c>
      <c r="R8" s="74">
        <f t="shared" si="17"/>
        <v>1</v>
      </c>
      <c r="S8" s="83">
        <f t="shared" si="18"/>
        <v>2333.333333</v>
      </c>
      <c r="T8" s="74">
        <f t="shared" si="19"/>
        <v>1</v>
      </c>
      <c r="U8" s="83">
        <f t="shared" si="20"/>
        <v>2333.333333</v>
      </c>
      <c r="V8" s="76">
        <f t="shared" si="21"/>
        <v>1</v>
      </c>
      <c r="W8" s="83">
        <f t="shared" si="22"/>
        <v>2333.333333</v>
      </c>
      <c r="X8" s="76">
        <f t="shared" si="23"/>
        <v>1</v>
      </c>
      <c r="Y8" s="83">
        <f t="shared" si="24"/>
        <v>2333.333333</v>
      </c>
      <c r="Z8" s="76">
        <f t="shared" si="25"/>
        <v>1</v>
      </c>
      <c r="AA8" s="25"/>
      <c r="AB8" s="77" t="s">
        <v>67</v>
      </c>
      <c r="AC8" s="78">
        <v>44713.0</v>
      </c>
      <c r="AD8" s="79">
        <v>28000.0</v>
      </c>
      <c r="AE8" s="80">
        <v>0.1</v>
      </c>
      <c r="AF8" s="81">
        <v>0.1</v>
      </c>
    </row>
    <row r="9" ht="15.75" customHeight="1">
      <c r="A9" s="25"/>
      <c r="B9" s="25" t="str">
        <f t="shared" si="1"/>
        <v>Poste 7</v>
      </c>
      <c r="C9" s="73">
        <f t="shared" si="2"/>
        <v>0</v>
      </c>
      <c r="D9" s="74">
        <f t="shared" si="3"/>
        <v>0</v>
      </c>
      <c r="E9" s="73">
        <f t="shared" si="26"/>
        <v>0</v>
      </c>
      <c r="F9" s="75">
        <f t="shared" si="5"/>
        <v>0</v>
      </c>
      <c r="G9" s="25">
        <f t="shared" si="27"/>
        <v>0</v>
      </c>
      <c r="H9" s="74">
        <f t="shared" si="7"/>
        <v>0</v>
      </c>
      <c r="I9" s="30">
        <f t="shared" si="28"/>
        <v>0</v>
      </c>
      <c r="J9" s="76">
        <f t="shared" si="9"/>
        <v>0</v>
      </c>
      <c r="K9" s="25">
        <f t="shared" si="29"/>
        <v>0</v>
      </c>
      <c r="L9" s="76">
        <f t="shared" si="11"/>
        <v>0</v>
      </c>
      <c r="M9" s="82">
        <f t="shared" si="30"/>
        <v>2333.333333</v>
      </c>
      <c r="N9" s="76">
        <f t="shared" si="13"/>
        <v>1</v>
      </c>
      <c r="O9" s="83">
        <f t="shared" si="14"/>
        <v>2333.333333</v>
      </c>
      <c r="P9" s="76">
        <f t="shared" si="15"/>
        <v>1</v>
      </c>
      <c r="Q9" s="83">
        <f t="shared" si="16"/>
        <v>2333.333333</v>
      </c>
      <c r="R9" s="74">
        <f t="shared" si="17"/>
        <v>1</v>
      </c>
      <c r="S9" s="83">
        <f t="shared" si="18"/>
        <v>2333.333333</v>
      </c>
      <c r="T9" s="74">
        <f t="shared" si="19"/>
        <v>1</v>
      </c>
      <c r="U9" s="83">
        <f t="shared" si="20"/>
        <v>2333.333333</v>
      </c>
      <c r="V9" s="76">
        <f t="shared" si="21"/>
        <v>1</v>
      </c>
      <c r="W9" s="83">
        <f t="shared" si="22"/>
        <v>2333.333333</v>
      </c>
      <c r="X9" s="76">
        <f t="shared" si="23"/>
        <v>1</v>
      </c>
      <c r="Y9" s="83">
        <f t="shared" si="24"/>
        <v>2333.333333</v>
      </c>
      <c r="Z9" s="76">
        <f t="shared" si="25"/>
        <v>1</v>
      </c>
      <c r="AA9" s="25"/>
      <c r="AB9" s="77" t="s">
        <v>68</v>
      </c>
      <c r="AC9" s="78">
        <v>44713.0</v>
      </c>
      <c r="AD9" s="79">
        <v>28000.0</v>
      </c>
      <c r="AE9" s="80">
        <v>0.1</v>
      </c>
      <c r="AF9" s="81">
        <v>0.1</v>
      </c>
    </row>
    <row r="10" ht="15.75" customHeight="1">
      <c r="A10" s="25"/>
      <c r="B10" s="25" t="str">
        <f t="shared" si="1"/>
        <v>Poste 8</v>
      </c>
      <c r="C10" s="73">
        <f t="shared" si="2"/>
        <v>0</v>
      </c>
      <c r="D10" s="74">
        <f t="shared" si="3"/>
        <v>0</v>
      </c>
      <c r="E10" s="73">
        <f t="shared" si="26"/>
        <v>2000</v>
      </c>
      <c r="F10" s="75">
        <f t="shared" si="5"/>
        <v>1</v>
      </c>
      <c r="G10" s="27">
        <f>E10</f>
        <v>2000</v>
      </c>
      <c r="H10" s="74">
        <f t="shared" si="7"/>
        <v>1</v>
      </c>
      <c r="I10" s="73">
        <f>G10</f>
        <v>2000</v>
      </c>
      <c r="J10" s="76">
        <f t="shared" si="9"/>
        <v>1</v>
      </c>
      <c r="K10" s="27">
        <f t="shared" ref="K10:K11" si="31">I10</f>
        <v>2000</v>
      </c>
      <c r="L10" s="76">
        <f t="shared" si="11"/>
        <v>1</v>
      </c>
      <c r="M10" s="82">
        <f t="shared" ref="M10:M11" si="32">K10</f>
        <v>2000</v>
      </c>
      <c r="N10" s="76">
        <f t="shared" si="13"/>
        <v>1</v>
      </c>
      <c r="O10" s="83">
        <f t="shared" si="14"/>
        <v>2000</v>
      </c>
      <c r="P10" s="76">
        <f t="shared" si="15"/>
        <v>1</v>
      </c>
      <c r="Q10" s="83">
        <f t="shared" si="16"/>
        <v>2000</v>
      </c>
      <c r="R10" s="74">
        <f t="shared" si="17"/>
        <v>1</v>
      </c>
      <c r="S10" s="83">
        <f t="shared" si="18"/>
        <v>2000</v>
      </c>
      <c r="T10" s="74">
        <f t="shared" si="19"/>
        <v>1</v>
      </c>
      <c r="U10" s="83">
        <f t="shared" si="20"/>
        <v>2000</v>
      </c>
      <c r="V10" s="76">
        <f t="shared" si="21"/>
        <v>1</v>
      </c>
      <c r="W10" s="83">
        <f t="shared" si="22"/>
        <v>2000</v>
      </c>
      <c r="X10" s="76">
        <f t="shared" si="23"/>
        <v>1</v>
      </c>
      <c r="Y10" s="83">
        <f t="shared" si="24"/>
        <v>2000</v>
      </c>
      <c r="Z10" s="76">
        <f t="shared" si="25"/>
        <v>1</v>
      </c>
      <c r="AA10" s="25"/>
      <c r="AB10" s="77" t="s">
        <v>69</v>
      </c>
      <c r="AC10" s="78">
        <v>44593.0</v>
      </c>
      <c r="AD10" s="79">
        <v>24000.0</v>
      </c>
      <c r="AE10" s="80">
        <v>0.09</v>
      </c>
      <c r="AF10" s="81">
        <v>0.09</v>
      </c>
    </row>
    <row r="11" ht="15.75" customHeight="1">
      <c r="A11" s="25"/>
      <c r="B11" s="25" t="str">
        <f t="shared" si="1"/>
        <v>Poste 9</v>
      </c>
      <c r="C11" s="73">
        <f t="shared" si="2"/>
        <v>0</v>
      </c>
      <c r="D11" s="74">
        <f t="shared" si="3"/>
        <v>0</v>
      </c>
      <c r="E11" s="73">
        <f t="shared" si="26"/>
        <v>0</v>
      </c>
      <c r="F11" s="75">
        <f t="shared" si="5"/>
        <v>0</v>
      </c>
      <c r="G11" s="25">
        <f t="shared" ref="G11:G12" si="33">IF($AC11=G$2,INDEX($AB$2:$AF$17,MATCH($B16,$AB$2:$AB$17,0),3)/12,0)</f>
        <v>0</v>
      </c>
      <c r="H11" s="74">
        <f t="shared" si="7"/>
        <v>0</v>
      </c>
      <c r="I11" s="30">
        <f t="shared" ref="I11:I12" si="34">IF($AC11=I$2,INDEX($AB$3:$AF$20,MATCH($B11,$AB$3:$AB$20,0),3)/12,0)</f>
        <v>2000</v>
      </c>
      <c r="J11" s="76">
        <f t="shared" si="9"/>
        <v>1</v>
      </c>
      <c r="K11" s="25">
        <f t="shared" si="31"/>
        <v>2000</v>
      </c>
      <c r="L11" s="76">
        <f t="shared" si="11"/>
        <v>1</v>
      </c>
      <c r="M11" s="82">
        <f t="shared" si="32"/>
        <v>2000</v>
      </c>
      <c r="N11" s="76">
        <f t="shared" si="13"/>
        <v>1</v>
      </c>
      <c r="O11" s="83">
        <f t="shared" si="14"/>
        <v>2000</v>
      </c>
      <c r="P11" s="76">
        <f t="shared" si="15"/>
        <v>1</v>
      </c>
      <c r="Q11" s="83">
        <f t="shared" si="16"/>
        <v>2000</v>
      </c>
      <c r="R11" s="74">
        <f t="shared" si="17"/>
        <v>1</v>
      </c>
      <c r="S11" s="83">
        <f t="shared" si="18"/>
        <v>2000</v>
      </c>
      <c r="T11" s="74">
        <f t="shared" si="19"/>
        <v>1</v>
      </c>
      <c r="U11" s="83">
        <f t="shared" si="20"/>
        <v>2000</v>
      </c>
      <c r="V11" s="76">
        <f t="shared" si="21"/>
        <v>1</v>
      </c>
      <c r="W11" s="83">
        <f t="shared" si="22"/>
        <v>2000</v>
      </c>
      <c r="X11" s="76">
        <f t="shared" si="23"/>
        <v>1</v>
      </c>
      <c r="Y11" s="83">
        <f t="shared" si="24"/>
        <v>2000</v>
      </c>
      <c r="Z11" s="76">
        <f t="shared" si="25"/>
        <v>1</v>
      </c>
      <c r="AA11" s="25"/>
      <c r="AB11" s="77" t="s">
        <v>70</v>
      </c>
      <c r="AC11" s="78">
        <v>44652.0</v>
      </c>
      <c r="AD11" s="79">
        <v>24000.0</v>
      </c>
      <c r="AE11" s="80">
        <v>0.09</v>
      </c>
      <c r="AF11" s="81">
        <v>0.08</v>
      </c>
    </row>
    <row r="12" ht="15.75" customHeight="1">
      <c r="A12" s="25"/>
      <c r="B12" s="25" t="str">
        <f t="shared" si="1"/>
        <v>Poste 10</v>
      </c>
      <c r="C12" s="73">
        <f t="shared" si="2"/>
        <v>0</v>
      </c>
      <c r="D12" s="74">
        <f t="shared" si="3"/>
        <v>0</v>
      </c>
      <c r="E12" s="73">
        <f t="shared" si="26"/>
        <v>0</v>
      </c>
      <c r="F12" s="75">
        <f t="shared" si="5"/>
        <v>0</v>
      </c>
      <c r="G12" s="25">
        <f t="shared" si="33"/>
        <v>0</v>
      </c>
      <c r="H12" s="74">
        <f t="shared" si="7"/>
        <v>0</v>
      </c>
      <c r="I12" s="30">
        <f t="shared" si="34"/>
        <v>0</v>
      </c>
      <c r="J12" s="76">
        <f t="shared" si="9"/>
        <v>0</v>
      </c>
      <c r="K12" s="25">
        <f t="array" ref="K12">IF($AC12=K$2,INDEX($AB$2:$AF$17,MATCH($B12,$AB$2:$AB$17,0),3)/12,0)</f>
        <v>0</v>
      </c>
      <c r="L12" s="76">
        <f t="shared" si="11"/>
        <v>0</v>
      </c>
      <c r="M12" s="82">
        <f t="array" ref="M12">IF($AC12=M$2,INDEX($AB$2:$AF$17,MATCH($B12,$AB$2:$AB$17,0),3)/12,0)</f>
        <v>0</v>
      </c>
      <c r="N12" s="76">
        <f t="shared" si="13"/>
        <v>0</v>
      </c>
      <c r="O12" s="82">
        <f t="array" ref="O12">IF($AC12=O$2,INDEX($AB$2:$AF$17,MATCH($B12,$AB$2:$AB$17,0),3)/12,0)</f>
        <v>0</v>
      </c>
      <c r="P12" s="76">
        <f t="shared" si="15"/>
        <v>0</v>
      </c>
      <c r="Q12" s="82">
        <f t="array" ref="Q12">IF($AC12=Q$2,INDEX($AB$2:$AF$17,MATCH($B12,$AB$2:$AB$17,0),3)/12,0)</f>
        <v>0</v>
      </c>
      <c r="R12" s="74">
        <f t="shared" si="17"/>
        <v>0</v>
      </c>
      <c r="S12" s="82">
        <f t="array" ref="S12">IF($AC12=S$2,INDEX($AB$2:$AF$17,MATCH($B12,$AB$2:$AB$17,0),3)/12,0)</f>
        <v>3333.333333</v>
      </c>
      <c r="T12" s="74">
        <f t="shared" si="19"/>
        <v>1</v>
      </c>
      <c r="U12" s="82">
        <f t="shared" si="20"/>
        <v>3333.333333</v>
      </c>
      <c r="V12" s="76">
        <f t="shared" si="21"/>
        <v>1</v>
      </c>
      <c r="W12" s="83">
        <f t="shared" si="22"/>
        <v>3333.333333</v>
      </c>
      <c r="X12" s="76">
        <f t="shared" si="23"/>
        <v>1</v>
      </c>
      <c r="Y12" s="83">
        <f t="shared" si="24"/>
        <v>3333.333333</v>
      </c>
      <c r="Z12" s="76">
        <f t="shared" si="25"/>
        <v>1</v>
      </c>
      <c r="AA12" s="25"/>
      <c r="AB12" s="77" t="s">
        <v>71</v>
      </c>
      <c r="AC12" s="78">
        <v>44805.0</v>
      </c>
      <c r="AD12" s="79">
        <v>40000.0</v>
      </c>
      <c r="AE12" s="80">
        <v>0.09</v>
      </c>
      <c r="AF12" s="81">
        <v>0.07</v>
      </c>
    </row>
    <row r="13" ht="15.75" customHeight="1">
      <c r="A13" s="25"/>
      <c r="B13" s="25" t="str">
        <f t="shared" ref="B13:B14" si="35">IF(YEAR(AC13)=2020,AB13,"")</f>
        <v/>
      </c>
      <c r="C13" s="25"/>
      <c r="D13" s="74"/>
      <c r="E13" s="25"/>
      <c r="F13" s="76"/>
      <c r="G13" s="25"/>
      <c r="H13" s="74"/>
      <c r="I13" s="25"/>
      <c r="J13" s="76"/>
      <c r="K13" s="25"/>
      <c r="L13" s="76"/>
      <c r="M13" s="84"/>
      <c r="N13" s="76"/>
      <c r="O13" s="85"/>
      <c r="P13" s="76"/>
      <c r="Q13" s="25"/>
      <c r="R13" s="74"/>
      <c r="S13" s="25"/>
      <c r="T13" s="74"/>
      <c r="U13" s="25"/>
      <c r="V13" s="76"/>
      <c r="W13" s="25"/>
      <c r="X13" s="76"/>
      <c r="Y13" s="25"/>
      <c r="Z13" s="76"/>
      <c r="AA13" s="25"/>
      <c r="AB13" s="77" t="s">
        <v>72</v>
      </c>
      <c r="AC13" s="78">
        <v>44927.0</v>
      </c>
      <c r="AD13" s="79">
        <v>24000.0</v>
      </c>
      <c r="AE13" s="80" t="s">
        <v>73</v>
      </c>
      <c r="AF13" s="81">
        <v>0.09</v>
      </c>
    </row>
    <row r="14" ht="15.75" customHeight="1">
      <c r="A14" s="5"/>
      <c r="B14" s="25" t="str">
        <f t="shared" si="35"/>
        <v/>
      </c>
      <c r="C14" s="25"/>
      <c r="D14" s="74"/>
      <c r="E14" s="25"/>
      <c r="F14" s="76"/>
      <c r="G14" s="25"/>
      <c r="H14" s="74"/>
      <c r="I14" s="25"/>
      <c r="J14" s="76"/>
      <c r="K14" s="25"/>
      <c r="L14" s="76"/>
      <c r="M14" s="84"/>
      <c r="N14" s="76"/>
      <c r="O14" s="85"/>
      <c r="P14" s="76"/>
      <c r="Q14" s="25"/>
      <c r="R14" s="74"/>
      <c r="S14" s="25"/>
      <c r="T14" s="74"/>
      <c r="U14" s="25"/>
      <c r="V14" s="76"/>
      <c r="W14" s="25"/>
      <c r="X14" s="76"/>
      <c r="Y14" s="25"/>
      <c r="Z14" s="76"/>
      <c r="AA14" s="25"/>
      <c r="AB14" s="77" t="s">
        <v>74</v>
      </c>
      <c r="AC14" s="78">
        <v>44958.0</v>
      </c>
      <c r="AD14" s="79">
        <v>26000.0</v>
      </c>
      <c r="AE14" s="80" t="s">
        <v>73</v>
      </c>
      <c r="AF14" s="81">
        <v>0.12</v>
      </c>
    </row>
    <row r="15" ht="15.75" customHeight="1">
      <c r="A15" s="25"/>
      <c r="B15" s="22" t="s">
        <v>75</v>
      </c>
      <c r="C15" s="86">
        <f>SUM(C3:C12)</f>
        <v>12500</v>
      </c>
      <c r="D15" s="87"/>
      <c r="E15" s="86">
        <f>SUM(E3:E12)</f>
        <v>16833.33333</v>
      </c>
      <c r="F15" s="88"/>
      <c r="G15" s="86">
        <f>SUM(G3:G12)</f>
        <v>16833.33333</v>
      </c>
      <c r="H15" s="87"/>
      <c r="I15" s="86">
        <f>SUM(I3:I12)</f>
        <v>18833.33333</v>
      </c>
      <c r="J15" s="88"/>
      <c r="K15" s="86">
        <f>SUM(K3:K12)</f>
        <v>18833.33333</v>
      </c>
      <c r="L15" s="88"/>
      <c r="M15" s="86">
        <f>SUM(M3:M12)</f>
        <v>26833.33333</v>
      </c>
      <c r="N15" s="88"/>
      <c r="O15" s="86">
        <f>SUM(O3:O12)</f>
        <v>26833.33333</v>
      </c>
      <c r="P15" s="88"/>
      <c r="Q15" s="86">
        <f>SUM(Q3:Q12)</f>
        <v>26833.33333</v>
      </c>
      <c r="R15" s="87"/>
      <c r="S15" s="86">
        <f>SUM(S3:S12)</f>
        <v>30166.66667</v>
      </c>
      <c r="T15" s="87"/>
      <c r="U15" s="86">
        <f>SUM(U3:U12)</f>
        <v>30166.66667</v>
      </c>
      <c r="V15" s="88"/>
      <c r="W15" s="86">
        <f>SUM(W3:W12)</f>
        <v>30166.66667</v>
      </c>
      <c r="X15" s="88"/>
      <c r="Y15" s="86">
        <f>SUM(Y3:Y12)</f>
        <v>30166.66667</v>
      </c>
      <c r="Z15" s="88"/>
      <c r="AA15" s="5"/>
      <c r="AB15" s="77" t="s">
        <v>76</v>
      </c>
      <c r="AC15" s="78">
        <v>44986.0</v>
      </c>
      <c r="AD15" s="79">
        <v>24000.0</v>
      </c>
      <c r="AE15" s="80" t="s">
        <v>73</v>
      </c>
      <c r="AF15" s="81">
        <v>0.09</v>
      </c>
    </row>
    <row r="16" ht="15.75" customHeight="1">
      <c r="A16" s="25"/>
      <c r="B16" s="89" t="s">
        <v>77</v>
      </c>
      <c r="C16" s="90">
        <f>SUM(D3:D12)</f>
        <v>3</v>
      </c>
      <c r="D16" s="91"/>
      <c r="E16" s="90">
        <f>SUM(F3:F12)</f>
        <v>5</v>
      </c>
      <c r="F16" s="92"/>
      <c r="G16" s="90">
        <f>SUM(H3:H12)</f>
        <v>5</v>
      </c>
      <c r="H16" s="91"/>
      <c r="I16" s="90">
        <f>SUM(J3:J12)</f>
        <v>6</v>
      </c>
      <c r="J16" s="92"/>
      <c r="K16" s="90">
        <f>SUM(L3:L12)</f>
        <v>6</v>
      </c>
      <c r="L16" s="92"/>
      <c r="M16" s="90">
        <f>SUM(N3:N12)</f>
        <v>9</v>
      </c>
      <c r="N16" s="92"/>
      <c r="O16" s="90">
        <f>SUM(P3:P12)</f>
        <v>9</v>
      </c>
      <c r="P16" s="92"/>
      <c r="Q16" s="90">
        <f>SUM(R3:R12)</f>
        <v>9</v>
      </c>
      <c r="R16" s="91"/>
      <c r="S16" s="90">
        <f>SUM(T3:T12)</f>
        <v>10</v>
      </c>
      <c r="T16" s="91"/>
      <c r="U16" s="90">
        <f>SUM(V3:V12)</f>
        <v>10</v>
      </c>
      <c r="V16" s="92"/>
      <c r="W16" s="90">
        <f>SUM(X3:X12)</f>
        <v>10</v>
      </c>
      <c r="X16" s="92"/>
      <c r="Y16" s="90">
        <f>SUM(Z3:Z12)</f>
        <v>10</v>
      </c>
      <c r="Z16" s="76"/>
      <c r="AA16" s="25"/>
      <c r="AB16" s="77" t="s">
        <v>78</v>
      </c>
      <c r="AC16" s="78">
        <v>45017.0</v>
      </c>
      <c r="AD16" s="79">
        <v>32000.0</v>
      </c>
      <c r="AE16" s="80" t="s">
        <v>73</v>
      </c>
      <c r="AF16" s="81">
        <v>0.13</v>
      </c>
    </row>
    <row r="17" ht="15.75" customHeight="1">
      <c r="A17" s="25"/>
      <c r="B17" s="93" t="s">
        <v>79</v>
      </c>
      <c r="C17" s="94">
        <f>SUM(D3:D12)</f>
        <v>3</v>
      </c>
      <c r="D17" s="95"/>
      <c r="E17" s="94">
        <f>E16-C16</f>
        <v>2</v>
      </c>
      <c r="F17" s="96"/>
      <c r="G17" s="94">
        <f>G16-E16</f>
        <v>0</v>
      </c>
      <c r="H17" s="95"/>
      <c r="I17" s="94">
        <f>I16-G16</f>
        <v>1</v>
      </c>
      <c r="J17" s="96"/>
      <c r="K17" s="94">
        <f>K16-I16</f>
        <v>0</v>
      </c>
      <c r="L17" s="96"/>
      <c r="M17" s="94">
        <f>M16-K16</f>
        <v>3</v>
      </c>
      <c r="N17" s="96"/>
      <c r="O17" s="94">
        <f>O16-M16</f>
        <v>0</v>
      </c>
      <c r="P17" s="96"/>
      <c r="Q17" s="94">
        <f>Q16-O16</f>
        <v>0</v>
      </c>
      <c r="R17" s="95"/>
      <c r="S17" s="94">
        <f>S16-Q16</f>
        <v>1</v>
      </c>
      <c r="T17" s="95"/>
      <c r="U17" s="94">
        <f>U16-S16</f>
        <v>0</v>
      </c>
      <c r="V17" s="96"/>
      <c r="W17" s="94">
        <f>W16-U16</f>
        <v>0</v>
      </c>
      <c r="X17" s="96"/>
      <c r="Y17" s="94">
        <f>Y16-W16</f>
        <v>0</v>
      </c>
      <c r="Z17" s="76"/>
      <c r="AA17" s="25"/>
      <c r="AB17" s="77" t="s">
        <v>80</v>
      </c>
      <c r="AC17" s="78">
        <v>45292.0</v>
      </c>
      <c r="AD17" s="79">
        <v>50000.0</v>
      </c>
      <c r="AE17" s="97" t="s">
        <v>73</v>
      </c>
      <c r="AF17" s="81" t="s">
        <v>73</v>
      </c>
    </row>
    <row r="18" ht="15.75" customHeight="1">
      <c r="A18" s="25"/>
      <c r="B18" s="30"/>
      <c r="C18" s="25"/>
      <c r="D18" s="74"/>
      <c r="E18" s="25"/>
      <c r="F18" s="76"/>
      <c r="G18" s="25"/>
      <c r="H18" s="74"/>
      <c r="I18" s="25"/>
      <c r="J18" s="76"/>
      <c r="K18" s="25"/>
      <c r="L18" s="76"/>
      <c r="M18" s="84"/>
      <c r="N18" s="76"/>
      <c r="O18" s="85"/>
      <c r="P18" s="76"/>
      <c r="Q18" s="25"/>
      <c r="R18" s="74"/>
      <c r="S18" s="25"/>
      <c r="T18" s="74"/>
      <c r="U18" s="25"/>
      <c r="V18" s="76"/>
      <c r="W18" s="25"/>
      <c r="X18" s="76"/>
      <c r="Y18" s="25"/>
      <c r="Z18" s="76"/>
      <c r="AA18" s="25"/>
      <c r="AB18" s="98"/>
      <c r="AC18" s="99"/>
      <c r="AD18" s="100"/>
      <c r="AE18" s="101"/>
      <c r="AF18" s="102"/>
    </row>
    <row r="19" ht="15.75" customHeight="1">
      <c r="A19" s="25"/>
      <c r="B19" s="30"/>
      <c r="C19" s="25"/>
      <c r="D19" s="74"/>
      <c r="E19" s="25"/>
      <c r="F19" s="76"/>
      <c r="G19" s="25"/>
      <c r="H19" s="74"/>
      <c r="I19" s="25"/>
      <c r="J19" s="76"/>
      <c r="K19" s="25"/>
      <c r="L19" s="76"/>
      <c r="M19" s="84"/>
      <c r="N19" s="76"/>
      <c r="O19" s="84"/>
      <c r="P19" s="76"/>
      <c r="Q19" s="25"/>
      <c r="R19" s="74"/>
      <c r="S19" s="25"/>
      <c r="T19" s="74"/>
      <c r="U19" s="25"/>
      <c r="V19" s="76"/>
      <c r="W19" s="25"/>
      <c r="X19" s="76"/>
      <c r="Y19" s="25"/>
      <c r="Z19" s="76"/>
      <c r="AA19" s="25"/>
      <c r="AB19" s="25"/>
      <c r="AC19" s="103"/>
      <c r="AD19" s="84"/>
      <c r="AE19" s="20"/>
      <c r="AF19" s="85"/>
    </row>
    <row r="20" ht="15.75" customHeight="1">
      <c r="A20" s="25"/>
      <c r="B20" s="30" t="str">
        <f>IF(RIGHT(AC20,4)="2020",AB20,"")</f>
        <v/>
      </c>
      <c r="C20" s="25"/>
      <c r="D20" s="74"/>
      <c r="E20" s="25"/>
      <c r="F20" s="76"/>
      <c r="G20" s="25"/>
      <c r="H20" s="74"/>
      <c r="I20" s="25"/>
      <c r="J20" s="76"/>
      <c r="K20" s="25"/>
      <c r="L20" s="76"/>
      <c r="M20" s="84"/>
      <c r="N20" s="76"/>
      <c r="O20" s="85"/>
      <c r="P20" s="76"/>
      <c r="Q20" s="25"/>
      <c r="R20" s="74"/>
      <c r="S20" s="25"/>
      <c r="T20" s="74"/>
      <c r="U20" s="25"/>
      <c r="V20" s="76"/>
      <c r="W20" s="25"/>
      <c r="X20" s="76"/>
      <c r="Y20" s="25"/>
      <c r="Z20" s="76"/>
      <c r="AA20" s="25"/>
      <c r="AB20" s="25"/>
      <c r="AC20" s="103"/>
      <c r="AD20" s="84"/>
      <c r="AE20" s="20"/>
      <c r="AF20" s="85"/>
    </row>
    <row r="21" ht="15.75" customHeight="1">
      <c r="A21" s="25"/>
      <c r="B21" s="25"/>
      <c r="C21" s="25"/>
      <c r="D21" s="74"/>
      <c r="E21" s="25"/>
      <c r="F21" s="76"/>
      <c r="G21" s="25"/>
      <c r="H21" s="74"/>
      <c r="I21" s="25"/>
      <c r="J21" s="76"/>
      <c r="K21" s="25"/>
      <c r="L21" s="76"/>
      <c r="M21" s="84"/>
      <c r="N21" s="76"/>
      <c r="O21" s="20"/>
      <c r="P21" s="76"/>
      <c r="Q21" s="25"/>
      <c r="R21" s="74"/>
      <c r="S21" s="25"/>
      <c r="T21" s="74"/>
      <c r="U21" s="25"/>
      <c r="V21" s="76"/>
      <c r="W21" s="25"/>
      <c r="X21" s="76"/>
      <c r="Y21" s="25"/>
      <c r="Z21" s="76"/>
      <c r="AA21" s="25"/>
      <c r="AB21" s="25"/>
      <c r="AC21" s="103"/>
      <c r="AD21" s="84"/>
      <c r="AE21" s="20"/>
      <c r="AF21" s="85"/>
    </row>
    <row r="22" ht="22.5" customHeight="1">
      <c r="A22" s="53"/>
      <c r="B22" s="30"/>
      <c r="C22" s="25"/>
      <c r="D22" s="74"/>
      <c r="E22" s="25"/>
      <c r="F22" s="76"/>
      <c r="G22" s="25"/>
      <c r="H22" s="74"/>
      <c r="I22" s="25"/>
      <c r="J22" s="76"/>
      <c r="K22" s="25"/>
      <c r="L22" s="76"/>
      <c r="M22" s="104">
        <v>2023.0</v>
      </c>
      <c r="N22" s="76"/>
      <c r="O22" s="25"/>
      <c r="P22" s="76"/>
      <c r="Q22" s="25"/>
      <c r="R22" s="74"/>
      <c r="S22" s="25"/>
      <c r="T22" s="74"/>
      <c r="U22" s="25"/>
      <c r="V22" s="76"/>
      <c r="W22" s="25"/>
      <c r="X22" s="76"/>
      <c r="Y22" s="25"/>
      <c r="Z22" s="76"/>
      <c r="AA22" s="25"/>
      <c r="AB22" s="25"/>
      <c r="AC22" s="103"/>
      <c r="AD22" s="84"/>
      <c r="AE22" s="20"/>
      <c r="AF22" s="85"/>
    </row>
    <row r="23" ht="15.75" customHeight="1">
      <c r="A23" s="25"/>
      <c r="B23" s="66"/>
      <c r="C23" s="3">
        <v>44927.0</v>
      </c>
      <c r="D23" s="3"/>
      <c r="E23" s="3">
        <v>44958.0</v>
      </c>
      <c r="F23" s="3"/>
      <c r="G23" s="3">
        <v>44986.0</v>
      </c>
      <c r="H23" s="3"/>
      <c r="I23" s="3">
        <v>45017.0</v>
      </c>
      <c r="J23" s="3"/>
      <c r="K23" s="3">
        <v>45047.0</v>
      </c>
      <c r="L23" s="3"/>
      <c r="M23" s="3">
        <v>45078.0</v>
      </c>
      <c r="N23" s="3"/>
      <c r="O23" s="3">
        <v>45108.0</v>
      </c>
      <c r="P23" s="3"/>
      <c r="Q23" s="3">
        <v>45139.0</v>
      </c>
      <c r="R23" s="3"/>
      <c r="S23" s="3">
        <v>45170.0</v>
      </c>
      <c r="T23" s="3"/>
      <c r="U23" s="3">
        <v>45200.0</v>
      </c>
      <c r="V23" s="68"/>
      <c r="W23" s="3">
        <v>45231.0</v>
      </c>
      <c r="X23" s="3"/>
      <c r="Y23" s="3">
        <v>45261.0</v>
      </c>
      <c r="Z23" s="3"/>
      <c r="AA23" s="53"/>
      <c r="AB23" s="53"/>
      <c r="AC23" s="105"/>
      <c r="AD23" s="106"/>
      <c r="AE23" s="107"/>
      <c r="AF23" s="107"/>
    </row>
    <row r="24" ht="15.75" customHeight="1">
      <c r="A24" s="25"/>
      <c r="B24" s="30" t="str">
        <f t="shared" ref="B24:B33" si="36">B3</f>
        <v>Poste 1 </v>
      </c>
      <c r="C24" s="73">
        <f t="shared" ref="C24:C33" si="37">IF(B24=AB3,Y3*(1+AE3))</f>
        <v>4875</v>
      </c>
      <c r="D24" s="74">
        <f t="shared" ref="D24:D37" si="38">IF(C24&lt;&gt;0,1,0)</f>
        <v>1</v>
      </c>
      <c r="E24" s="73">
        <f t="shared" ref="E24:E34" si="39">C24</f>
        <v>4875</v>
      </c>
      <c r="F24" s="76">
        <f t="shared" ref="F24:F37" si="40">IF(E24&lt;&gt;0,1,0)</f>
        <v>1</v>
      </c>
      <c r="G24" s="73">
        <f t="shared" ref="G24:G35" si="41">E24</f>
        <v>4875</v>
      </c>
      <c r="H24" s="74">
        <f t="shared" ref="H24:H37" si="42">IF(G24&lt;&gt;0,1,0)</f>
        <v>1</v>
      </c>
      <c r="I24" s="27">
        <f t="shared" ref="I24:I36" si="43">G24</f>
        <v>4875</v>
      </c>
      <c r="J24" s="76">
        <f t="shared" ref="J24:J37" si="44">IF(I24&lt;&gt;0,1,0)</f>
        <v>1</v>
      </c>
      <c r="K24" s="27">
        <f t="shared" ref="K24:K37" si="45">I24</f>
        <v>4875</v>
      </c>
      <c r="L24" s="76">
        <f t="shared" ref="L24:L37" si="46">IF(K24&lt;&gt;0,1,0)</f>
        <v>1</v>
      </c>
      <c r="M24" s="27">
        <f t="shared" ref="M24:M37" si="47">K24</f>
        <v>4875</v>
      </c>
      <c r="N24" s="76">
        <f t="shared" ref="N24:N37" si="48">IF(M24&lt;&gt;0,1,0)</f>
        <v>1</v>
      </c>
      <c r="O24" s="27">
        <f t="shared" ref="O24:O37" si="49">M24</f>
        <v>4875</v>
      </c>
      <c r="P24" s="76">
        <f t="shared" ref="P24:P37" si="50">IF(O24&lt;&gt;0,1,0)</f>
        <v>1</v>
      </c>
      <c r="Q24" s="27">
        <f t="shared" ref="Q24:Q37" si="51">O24</f>
        <v>4875</v>
      </c>
      <c r="R24" s="74">
        <f t="shared" ref="R24:R37" si="52">IF(Q24&lt;&gt;0,1,0)</f>
        <v>1</v>
      </c>
      <c r="S24" s="27">
        <f t="shared" ref="S24:S37" si="53">Q24</f>
        <v>4875</v>
      </c>
      <c r="T24" s="74">
        <f t="shared" ref="T24:T37" si="54">IF(S24&lt;&gt;0,1,0)</f>
        <v>1</v>
      </c>
      <c r="U24" s="27">
        <f t="shared" ref="U24:U37" si="55">S24</f>
        <v>4875</v>
      </c>
      <c r="V24" s="76">
        <f t="shared" ref="V24:V37" si="56">IF(U24&lt;&gt;0,1,0)</f>
        <v>1</v>
      </c>
      <c r="W24" s="27">
        <f t="shared" ref="W24:W37" si="57">U24</f>
        <v>4875</v>
      </c>
      <c r="X24" s="76">
        <f t="shared" ref="X24:X37" si="58">IF(W24&lt;&gt;0,1,0)</f>
        <v>1</v>
      </c>
      <c r="Y24" s="27">
        <f t="shared" ref="Y24:Y37" si="59">W24</f>
        <v>4875</v>
      </c>
      <c r="Z24" s="76">
        <f t="shared" ref="Z24:Z37" si="60">IF(Y24&lt;&gt;0,1,0)</f>
        <v>1</v>
      </c>
      <c r="AA24" s="25"/>
      <c r="AB24" s="25"/>
      <c r="AC24" s="25"/>
      <c r="AD24" s="25"/>
      <c r="AE24" s="25"/>
      <c r="AF24" s="25"/>
    </row>
    <row r="25" ht="15.75" customHeight="1">
      <c r="A25" s="25"/>
      <c r="B25" s="30" t="str">
        <f t="shared" si="36"/>
        <v>Poste 2</v>
      </c>
      <c r="C25" s="73">
        <f t="shared" si="37"/>
        <v>4875</v>
      </c>
      <c r="D25" s="74">
        <f t="shared" si="38"/>
        <v>1</v>
      </c>
      <c r="E25" s="73">
        <f t="shared" si="39"/>
        <v>4875</v>
      </c>
      <c r="F25" s="76">
        <f t="shared" si="40"/>
        <v>1</v>
      </c>
      <c r="G25" s="73">
        <f t="shared" si="41"/>
        <v>4875</v>
      </c>
      <c r="H25" s="74">
        <f t="shared" si="42"/>
        <v>1</v>
      </c>
      <c r="I25" s="27">
        <f t="shared" si="43"/>
        <v>4875</v>
      </c>
      <c r="J25" s="76">
        <f t="shared" si="44"/>
        <v>1</v>
      </c>
      <c r="K25" s="27">
        <f t="shared" si="45"/>
        <v>4875</v>
      </c>
      <c r="L25" s="76">
        <f t="shared" si="46"/>
        <v>1</v>
      </c>
      <c r="M25" s="27">
        <f t="shared" si="47"/>
        <v>4875</v>
      </c>
      <c r="N25" s="76">
        <f t="shared" si="48"/>
        <v>1</v>
      </c>
      <c r="O25" s="27">
        <f t="shared" si="49"/>
        <v>4875</v>
      </c>
      <c r="P25" s="76">
        <f t="shared" si="50"/>
        <v>1</v>
      </c>
      <c r="Q25" s="27">
        <f t="shared" si="51"/>
        <v>4875</v>
      </c>
      <c r="R25" s="74">
        <f t="shared" si="52"/>
        <v>1</v>
      </c>
      <c r="S25" s="27">
        <f t="shared" si="53"/>
        <v>4875</v>
      </c>
      <c r="T25" s="74">
        <f t="shared" si="54"/>
        <v>1</v>
      </c>
      <c r="U25" s="27">
        <f t="shared" si="55"/>
        <v>4875</v>
      </c>
      <c r="V25" s="76">
        <f t="shared" si="56"/>
        <v>1</v>
      </c>
      <c r="W25" s="27">
        <f t="shared" si="57"/>
        <v>4875</v>
      </c>
      <c r="X25" s="76">
        <f t="shared" si="58"/>
        <v>1</v>
      </c>
      <c r="Y25" s="27">
        <f t="shared" si="59"/>
        <v>4875</v>
      </c>
      <c r="Z25" s="76">
        <f t="shared" si="60"/>
        <v>1</v>
      </c>
      <c r="AA25" s="25"/>
      <c r="AB25" s="25"/>
      <c r="AC25" s="25"/>
      <c r="AD25" s="25"/>
      <c r="AE25" s="25"/>
      <c r="AF25" s="25"/>
    </row>
    <row r="26" ht="15.75" customHeight="1">
      <c r="A26" s="25"/>
      <c r="B26" s="30" t="str">
        <f t="shared" si="36"/>
        <v>Poste 3</v>
      </c>
      <c r="C26" s="73">
        <f t="shared" si="37"/>
        <v>4875</v>
      </c>
      <c r="D26" s="74">
        <f t="shared" si="38"/>
        <v>1</v>
      </c>
      <c r="E26" s="73">
        <f t="shared" si="39"/>
        <v>4875</v>
      </c>
      <c r="F26" s="76">
        <f t="shared" si="40"/>
        <v>1</v>
      </c>
      <c r="G26" s="73">
        <f t="shared" si="41"/>
        <v>4875</v>
      </c>
      <c r="H26" s="74">
        <f t="shared" si="42"/>
        <v>1</v>
      </c>
      <c r="I26" s="27">
        <f t="shared" si="43"/>
        <v>4875</v>
      </c>
      <c r="J26" s="76">
        <f t="shared" si="44"/>
        <v>1</v>
      </c>
      <c r="K26" s="27">
        <f t="shared" si="45"/>
        <v>4875</v>
      </c>
      <c r="L26" s="76">
        <f t="shared" si="46"/>
        <v>1</v>
      </c>
      <c r="M26" s="27">
        <f t="shared" si="47"/>
        <v>4875</v>
      </c>
      <c r="N26" s="76">
        <f t="shared" si="48"/>
        <v>1</v>
      </c>
      <c r="O26" s="27">
        <f t="shared" si="49"/>
        <v>4875</v>
      </c>
      <c r="P26" s="76">
        <f t="shared" si="50"/>
        <v>1</v>
      </c>
      <c r="Q26" s="27">
        <f t="shared" si="51"/>
        <v>4875</v>
      </c>
      <c r="R26" s="74">
        <f t="shared" si="52"/>
        <v>1</v>
      </c>
      <c r="S26" s="27">
        <f t="shared" si="53"/>
        <v>4875</v>
      </c>
      <c r="T26" s="74">
        <f t="shared" si="54"/>
        <v>1</v>
      </c>
      <c r="U26" s="27">
        <f t="shared" si="55"/>
        <v>4875</v>
      </c>
      <c r="V26" s="76">
        <f t="shared" si="56"/>
        <v>1</v>
      </c>
      <c r="W26" s="27">
        <f t="shared" si="57"/>
        <v>4875</v>
      </c>
      <c r="X26" s="76">
        <f t="shared" si="58"/>
        <v>1</v>
      </c>
      <c r="Y26" s="27">
        <f t="shared" si="59"/>
        <v>4875</v>
      </c>
      <c r="Z26" s="76">
        <f t="shared" si="60"/>
        <v>1</v>
      </c>
      <c r="AA26" s="25"/>
      <c r="AB26" s="25"/>
      <c r="AC26" s="25"/>
      <c r="AD26" s="25"/>
      <c r="AE26" s="25"/>
      <c r="AF26" s="25"/>
    </row>
    <row r="27" ht="15.75" customHeight="1">
      <c r="A27" s="25"/>
      <c r="B27" s="30" t="str">
        <f t="shared" si="36"/>
        <v>Poste 4</v>
      </c>
      <c r="C27" s="73">
        <f t="shared" si="37"/>
        <v>3600</v>
      </c>
      <c r="D27" s="74">
        <f t="shared" si="38"/>
        <v>1</v>
      </c>
      <c r="E27" s="73">
        <f t="shared" si="39"/>
        <v>3600</v>
      </c>
      <c r="F27" s="76">
        <f t="shared" si="40"/>
        <v>1</v>
      </c>
      <c r="G27" s="73">
        <f t="shared" si="41"/>
        <v>3600</v>
      </c>
      <c r="H27" s="74">
        <f t="shared" si="42"/>
        <v>1</v>
      </c>
      <c r="I27" s="27">
        <f t="shared" si="43"/>
        <v>3600</v>
      </c>
      <c r="J27" s="76">
        <f t="shared" si="44"/>
        <v>1</v>
      </c>
      <c r="K27" s="27">
        <f t="shared" si="45"/>
        <v>3600</v>
      </c>
      <c r="L27" s="76">
        <f t="shared" si="46"/>
        <v>1</v>
      </c>
      <c r="M27" s="27">
        <f t="shared" si="47"/>
        <v>3600</v>
      </c>
      <c r="N27" s="76">
        <f t="shared" si="48"/>
        <v>1</v>
      </c>
      <c r="O27" s="27">
        <f t="shared" si="49"/>
        <v>3600</v>
      </c>
      <c r="P27" s="76">
        <f t="shared" si="50"/>
        <v>1</v>
      </c>
      <c r="Q27" s="27">
        <f t="shared" si="51"/>
        <v>3600</v>
      </c>
      <c r="R27" s="74">
        <f t="shared" si="52"/>
        <v>1</v>
      </c>
      <c r="S27" s="27">
        <f t="shared" si="53"/>
        <v>3600</v>
      </c>
      <c r="T27" s="74">
        <f t="shared" si="54"/>
        <v>1</v>
      </c>
      <c r="U27" s="27">
        <f t="shared" si="55"/>
        <v>3600</v>
      </c>
      <c r="V27" s="76">
        <f t="shared" si="56"/>
        <v>1</v>
      </c>
      <c r="W27" s="27">
        <f t="shared" si="57"/>
        <v>3600</v>
      </c>
      <c r="X27" s="76">
        <f t="shared" si="58"/>
        <v>1</v>
      </c>
      <c r="Y27" s="27">
        <f t="shared" si="59"/>
        <v>3600</v>
      </c>
      <c r="Z27" s="76">
        <f t="shared" si="60"/>
        <v>1</v>
      </c>
      <c r="AA27" s="25"/>
      <c r="AB27" s="25"/>
      <c r="AC27" s="25"/>
      <c r="AD27" s="25"/>
      <c r="AE27" s="25"/>
      <c r="AF27" s="25"/>
    </row>
    <row r="28" ht="15.75" customHeight="1">
      <c r="A28" s="25"/>
      <c r="B28" s="30" t="str">
        <f t="shared" si="36"/>
        <v>Poste 5</v>
      </c>
      <c r="C28" s="73">
        <f t="shared" si="37"/>
        <v>2566.666667</v>
      </c>
      <c r="D28" s="74">
        <f t="shared" si="38"/>
        <v>1</v>
      </c>
      <c r="E28" s="73">
        <f t="shared" si="39"/>
        <v>2566.666667</v>
      </c>
      <c r="F28" s="76">
        <f t="shared" si="40"/>
        <v>1</v>
      </c>
      <c r="G28" s="73">
        <f t="shared" si="41"/>
        <v>2566.666667</v>
      </c>
      <c r="H28" s="74">
        <f t="shared" si="42"/>
        <v>1</v>
      </c>
      <c r="I28" s="27">
        <f t="shared" si="43"/>
        <v>2566.666667</v>
      </c>
      <c r="J28" s="76">
        <f t="shared" si="44"/>
        <v>1</v>
      </c>
      <c r="K28" s="27">
        <f t="shared" si="45"/>
        <v>2566.666667</v>
      </c>
      <c r="L28" s="76">
        <f t="shared" si="46"/>
        <v>1</v>
      </c>
      <c r="M28" s="27">
        <f t="shared" si="47"/>
        <v>2566.666667</v>
      </c>
      <c r="N28" s="76">
        <f t="shared" si="48"/>
        <v>1</v>
      </c>
      <c r="O28" s="27">
        <f t="shared" si="49"/>
        <v>2566.666667</v>
      </c>
      <c r="P28" s="76">
        <f t="shared" si="50"/>
        <v>1</v>
      </c>
      <c r="Q28" s="27">
        <f t="shared" si="51"/>
        <v>2566.666667</v>
      </c>
      <c r="R28" s="74">
        <f t="shared" si="52"/>
        <v>1</v>
      </c>
      <c r="S28" s="27">
        <f t="shared" si="53"/>
        <v>2566.666667</v>
      </c>
      <c r="T28" s="74">
        <f t="shared" si="54"/>
        <v>1</v>
      </c>
      <c r="U28" s="27">
        <f t="shared" si="55"/>
        <v>2566.666667</v>
      </c>
      <c r="V28" s="76">
        <f t="shared" si="56"/>
        <v>1</v>
      </c>
      <c r="W28" s="27">
        <f t="shared" si="57"/>
        <v>2566.666667</v>
      </c>
      <c r="X28" s="76">
        <f t="shared" si="58"/>
        <v>1</v>
      </c>
      <c r="Y28" s="27">
        <f t="shared" si="59"/>
        <v>2566.666667</v>
      </c>
      <c r="Z28" s="76">
        <f t="shared" si="60"/>
        <v>1</v>
      </c>
      <c r="AA28" s="25"/>
      <c r="AB28" s="25"/>
      <c r="AC28" s="25"/>
      <c r="AD28" s="25"/>
      <c r="AE28" s="25"/>
      <c r="AF28" s="25"/>
    </row>
    <row r="29" ht="15.75" customHeight="1">
      <c r="A29" s="25"/>
      <c r="B29" s="30" t="str">
        <f t="shared" si="36"/>
        <v>Poste 6</v>
      </c>
      <c r="C29" s="73">
        <f t="shared" si="37"/>
        <v>2566.666667</v>
      </c>
      <c r="D29" s="74">
        <f t="shared" si="38"/>
        <v>1</v>
      </c>
      <c r="E29" s="73">
        <f t="shared" si="39"/>
        <v>2566.666667</v>
      </c>
      <c r="F29" s="76">
        <f t="shared" si="40"/>
        <v>1</v>
      </c>
      <c r="G29" s="73">
        <f t="shared" si="41"/>
        <v>2566.666667</v>
      </c>
      <c r="H29" s="74">
        <f t="shared" si="42"/>
        <v>1</v>
      </c>
      <c r="I29" s="27">
        <f t="shared" si="43"/>
        <v>2566.666667</v>
      </c>
      <c r="J29" s="76">
        <f t="shared" si="44"/>
        <v>1</v>
      </c>
      <c r="K29" s="27">
        <f t="shared" si="45"/>
        <v>2566.666667</v>
      </c>
      <c r="L29" s="76">
        <f t="shared" si="46"/>
        <v>1</v>
      </c>
      <c r="M29" s="27">
        <f t="shared" si="47"/>
        <v>2566.666667</v>
      </c>
      <c r="N29" s="76">
        <f t="shared" si="48"/>
        <v>1</v>
      </c>
      <c r="O29" s="27">
        <f t="shared" si="49"/>
        <v>2566.666667</v>
      </c>
      <c r="P29" s="76">
        <f t="shared" si="50"/>
        <v>1</v>
      </c>
      <c r="Q29" s="27">
        <f t="shared" si="51"/>
        <v>2566.666667</v>
      </c>
      <c r="R29" s="74">
        <f t="shared" si="52"/>
        <v>1</v>
      </c>
      <c r="S29" s="27">
        <f t="shared" si="53"/>
        <v>2566.666667</v>
      </c>
      <c r="T29" s="74">
        <f t="shared" si="54"/>
        <v>1</v>
      </c>
      <c r="U29" s="27">
        <f t="shared" si="55"/>
        <v>2566.666667</v>
      </c>
      <c r="V29" s="76">
        <f t="shared" si="56"/>
        <v>1</v>
      </c>
      <c r="W29" s="27">
        <f t="shared" si="57"/>
        <v>2566.666667</v>
      </c>
      <c r="X29" s="76">
        <f t="shared" si="58"/>
        <v>1</v>
      </c>
      <c r="Y29" s="27">
        <f t="shared" si="59"/>
        <v>2566.666667</v>
      </c>
      <c r="Z29" s="76">
        <f t="shared" si="60"/>
        <v>1</v>
      </c>
      <c r="AA29" s="25"/>
      <c r="AB29" s="25"/>
      <c r="AC29" s="25"/>
      <c r="AD29" s="25"/>
      <c r="AE29" s="25"/>
      <c r="AF29" s="25"/>
    </row>
    <row r="30" ht="15.75" customHeight="1">
      <c r="A30" s="25"/>
      <c r="B30" s="30" t="str">
        <f t="shared" si="36"/>
        <v>Poste 7</v>
      </c>
      <c r="C30" s="73">
        <f t="shared" si="37"/>
        <v>2566.666667</v>
      </c>
      <c r="D30" s="74">
        <f t="shared" si="38"/>
        <v>1</v>
      </c>
      <c r="E30" s="73">
        <f t="shared" si="39"/>
        <v>2566.666667</v>
      </c>
      <c r="F30" s="76">
        <f t="shared" si="40"/>
        <v>1</v>
      </c>
      <c r="G30" s="73">
        <f t="shared" si="41"/>
        <v>2566.666667</v>
      </c>
      <c r="H30" s="74">
        <f t="shared" si="42"/>
        <v>1</v>
      </c>
      <c r="I30" s="27">
        <f t="shared" si="43"/>
        <v>2566.666667</v>
      </c>
      <c r="J30" s="76">
        <f t="shared" si="44"/>
        <v>1</v>
      </c>
      <c r="K30" s="27">
        <f t="shared" si="45"/>
        <v>2566.666667</v>
      </c>
      <c r="L30" s="76">
        <f t="shared" si="46"/>
        <v>1</v>
      </c>
      <c r="M30" s="27">
        <f t="shared" si="47"/>
        <v>2566.666667</v>
      </c>
      <c r="N30" s="76">
        <f t="shared" si="48"/>
        <v>1</v>
      </c>
      <c r="O30" s="27">
        <f t="shared" si="49"/>
        <v>2566.666667</v>
      </c>
      <c r="P30" s="76">
        <f t="shared" si="50"/>
        <v>1</v>
      </c>
      <c r="Q30" s="27">
        <f t="shared" si="51"/>
        <v>2566.666667</v>
      </c>
      <c r="R30" s="74">
        <f t="shared" si="52"/>
        <v>1</v>
      </c>
      <c r="S30" s="27">
        <f t="shared" si="53"/>
        <v>2566.666667</v>
      </c>
      <c r="T30" s="74">
        <f t="shared" si="54"/>
        <v>1</v>
      </c>
      <c r="U30" s="27">
        <f t="shared" si="55"/>
        <v>2566.666667</v>
      </c>
      <c r="V30" s="76">
        <f t="shared" si="56"/>
        <v>1</v>
      </c>
      <c r="W30" s="27">
        <f t="shared" si="57"/>
        <v>2566.666667</v>
      </c>
      <c r="X30" s="76">
        <f t="shared" si="58"/>
        <v>1</v>
      </c>
      <c r="Y30" s="27">
        <f t="shared" si="59"/>
        <v>2566.666667</v>
      </c>
      <c r="Z30" s="76">
        <f t="shared" si="60"/>
        <v>1</v>
      </c>
      <c r="AA30" s="25"/>
      <c r="AB30" s="25"/>
      <c r="AC30" s="25"/>
      <c r="AD30" s="25"/>
      <c r="AE30" s="25"/>
      <c r="AF30" s="25"/>
    </row>
    <row r="31" ht="15.75" customHeight="1">
      <c r="A31" s="25"/>
      <c r="B31" s="30" t="str">
        <f t="shared" si="36"/>
        <v>Poste 8</v>
      </c>
      <c r="C31" s="73">
        <f t="shared" si="37"/>
        <v>2180</v>
      </c>
      <c r="D31" s="74">
        <f t="shared" si="38"/>
        <v>1</v>
      </c>
      <c r="E31" s="73">
        <f t="shared" si="39"/>
        <v>2180</v>
      </c>
      <c r="F31" s="76">
        <f t="shared" si="40"/>
        <v>1</v>
      </c>
      <c r="G31" s="73">
        <f t="shared" si="41"/>
        <v>2180</v>
      </c>
      <c r="H31" s="74">
        <f t="shared" si="42"/>
        <v>1</v>
      </c>
      <c r="I31" s="27">
        <f t="shared" si="43"/>
        <v>2180</v>
      </c>
      <c r="J31" s="76">
        <f t="shared" si="44"/>
        <v>1</v>
      </c>
      <c r="K31" s="27">
        <f t="shared" si="45"/>
        <v>2180</v>
      </c>
      <c r="L31" s="76">
        <f t="shared" si="46"/>
        <v>1</v>
      </c>
      <c r="M31" s="27">
        <f t="shared" si="47"/>
        <v>2180</v>
      </c>
      <c r="N31" s="76">
        <f t="shared" si="48"/>
        <v>1</v>
      </c>
      <c r="O31" s="27">
        <f t="shared" si="49"/>
        <v>2180</v>
      </c>
      <c r="P31" s="76">
        <f t="shared" si="50"/>
        <v>1</v>
      </c>
      <c r="Q31" s="27">
        <f t="shared" si="51"/>
        <v>2180</v>
      </c>
      <c r="R31" s="74">
        <f t="shared" si="52"/>
        <v>1</v>
      </c>
      <c r="S31" s="27">
        <f t="shared" si="53"/>
        <v>2180</v>
      </c>
      <c r="T31" s="74">
        <f t="shared" si="54"/>
        <v>1</v>
      </c>
      <c r="U31" s="27">
        <f t="shared" si="55"/>
        <v>2180</v>
      </c>
      <c r="V31" s="76">
        <f t="shared" si="56"/>
        <v>1</v>
      </c>
      <c r="W31" s="27">
        <f t="shared" si="57"/>
        <v>2180</v>
      </c>
      <c r="X31" s="76">
        <f t="shared" si="58"/>
        <v>1</v>
      </c>
      <c r="Y31" s="27">
        <f t="shared" si="59"/>
        <v>2180</v>
      </c>
      <c r="Z31" s="76">
        <f t="shared" si="60"/>
        <v>1</v>
      </c>
      <c r="AA31" s="25"/>
      <c r="AB31" s="25"/>
      <c r="AC31" s="25"/>
      <c r="AD31" s="25"/>
      <c r="AE31" s="25"/>
      <c r="AF31" s="25"/>
    </row>
    <row r="32" ht="15.75" customHeight="1">
      <c r="A32" s="25"/>
      <c r="B32" s="30" t="str">
        <f t="shared" si="36"/>
        <v>Poste 9</v>
      </c>
      <c r="C32" s="73">
        <f t="shared" si="37"/>
        <v>2180</v>
      </c>
      <c r="D32" s="74">
        <f t="shared" si="38"/>
        <v>1</v>
      </c>
      <c r="E32" s="73">
        <f t="shared" si="39"/>
        <v>2180</v>
      </c>
      <c r="F32" s="76">
        <f t="shared" si="40"/>
        <v>1</v>
      </c>
      <c r="G32" s="73">
        <f t="shared" si="41"/>
        <v>2180</v>
      </c>
      <c r="H32" s="74">
        <f t="shared" si="42"/>
        <v>1</v>
      </c>
      <c r="I32" s="27">
        <f t="shared" si="43"/>
        <v>2180</v>
      </c>
      <c r="J32" s="76">
        <f t="shared" si="44"/>
        <v>1</v>
      </c>
      <c r="K32" s="27">
        <f t="shared" si="45"/>
        <v>2180</v>
      </c>
      <c r="L32" s="76">
        <f t="shared" si="46"/>
        <v>1</v>
      </c>
      <c r="M32" s="27">
        <f t="shared" si="47"/>
        <v>2180</v>
      </c>
      <c r="N32" s="76">
        <f t="shared" si="48"/>
        <v>1</v>
      </c>
      <c r="O32" s="27">
        <f t="shared" si="49"/>
        <v>2180</v>
      </c>
      <c r="P32" s="76">
        <f t="shared" si="50"/>
        <v>1</v>
      </c>
      <c r="Q32" s="27">
        <f t="shared" si="51"/>
        <v>2180</v>
      </c>
      <c r="R32" s="74">
        <f t="shared" si="52"/>
        <v>1</v>
      </c>
      <c r="S32" s="27">
        <f t="shared" si="53"/>
        <v>2180</v>
      </c>
      <c r="T32" s="74">
        <f t="shared" si="54"/>
        <v>1</v>
      </c>
      <c r="U32" s="27">
        <f t="shared" si="55"/>
        <v>2180</v>
      </c>
      <c r="V32" s="76">
        <f t="shared" si="56"/>
        <v>1</v>
      </c>
      <c r="W32" s="27">
        <f t="shared" si="57"/>
        <v>2180</v>
      </c>
      <c r="X32" s="76">
        <f t="shared" si="58"/>
        <v>1</v>
      </c>
      <c r="Y32" s="27">
        <f t="shared" si="59"/>
        <v>2180</v>
      </c>
      <c r="Z32" s="76">
        <f t="shared" si="60"/>
        <v>1</v>
      </c>
      <c r="AA32" s="25"/>
      <c r="AB32" s="25"/>
      <c r="AC32" s="25"/>
      <c r="AD32" s="25"/>
      <c r="AE32" s="25"/>
      <c r="AF32" s="25"/>
    </row>
    <row r="33" ht="15.75" customHeight="1">
      <c r="A33" s="25"/>
      <c r="B33" s="30" t="str">
        <f t="shared" si="36"/>
        <v>Poste 10</v>
      </c>
      <c r="C33" s="73">
        <f t="shared" si="37"/>
        <v>3633.333333</v>
      </c>
      <c r="D33" s="74">
        <f t="shared" si="38"/>
        <v>1</v>
      </c>
      <c r="E33" s="73">
        <f t="shared" si="39"/>
        <v>3633.333333</v>
      </c>
      <c r="F33" s="76">
        <f t="shared" si="40"/>
        <v>1</v>
      </c>
      <c r="G33" s="73">
        <f t="shared" si="41"/>
        <v>3633.333333</v>
      </c>
      <c r="H33" s="74">
        <f t="shared" si="42"/>
        <v>1</v>
      </c>
      <c r="I33" s="27">
        <f t="shared" si="43"/>
        <v>3633.333333</v>
      </c>
      <c r="J33" s="76">
        <f t="shared" si="44"/>
        <v>1</v>
      </c>
      <c r="K33" s="27">
        <f t="shared" si="45"/>
        <v>3633.333333</v>
      </c>
      <c r="L33" s="76">
        <f t="shared" si="46"/>
        <v>1</v>
      </c>
      <c r="M33" s="27">
        <f t="shared" si="47"/>
        <v>3633.333333</v>
      </c>
      <c r="N33" s="76">
        <f t="shared" si="48"/>
        <v>1</v>
      </c>
      <c r="O33" s="27">
        <f t="shared" si="49"/>
        <v>3633.333333</v>
      </c>
      <c r="P33" s="76">
        <f t="shared" si="50"/>
        <v>1</v>
      </c>
      <c r="Q33" s="27">
        <f t="shared" si="51"/>
        <v>3633.333333</v>
      </c>
      <c r="R33" s="74">
        <f t="shared" si="52"/>
        <v>1</v>
      </c>
      <c r="S33" s="27">
        <f t="shared" si="53"/>
        <v>3633.333333</v>
      </c>
      <c r="T33" s="74">
        <f t="shared" si="54"/>
        <v>1</v>
      </c>
      <c r="U33" s="27">
        <f t="shared" si="55"/>
        <v>3633.333333</v>
      </c>
      <c r="V33" s="76">
        <f t="shared" si="56"/>
        <v>1</v>
      </c>
      <c r="W33" s="27">
        <f t="shared" si="57"/>
        <v>3633.333333</v>
      </c>
      <c r="X33" s="76">
        <f t="shared" si="58"/>
        <v>1</v>
      </c>
      <c r="Y33" s="27">
        <f t="shared" si="59"/>
        <v>3633.333333</v>
      </c>
      <c r="Z33" s="76">
        <f t="shared" si="60"/>
        <v>1</v>
      </c>
      <c r="AA33" s="103"/>
      <c r="AB33" s="84"/>
      <c r="AC33" s="85"/>
      <c r="AD33" s="85"/>
      <c r="AE33" s="85"/>
      <c r="AF33" s="85"/>
    </row>
    <row r="34" ht="15.75" customHeight="1">
      <c r="A34" s="25"/>
      <c r="B34" s="30" t="str">
        <f t="shared" ref="B34:B37" si="61">IF(YEAR(AC13)=2023,AB13,"")</f>
        <v>Poste 11</v>
      </c>
      <c r="C34" s="30">
        <f t="shared" ref="C34:C37" si="62">IF($AC13=C$23,INDEX($AB$2:$AF$17,MATCH($B34,$AB$2:$AB$17,0),3)/12,0)</f>
        <v>2000</v>
      </c>
      <c r="D34" s="74">
        <f t="shared" si="38"/>
        <v>1</v>
      </c>
      <c r="E34" s="30">
        <f t="shared" si="39"/>
        <v>2000</v>
      </c>
      <c r="F34" s="76">
        <f t="shared" si="40"/>
        <v>1</v>
      </c>
      <c r="G34" s="30">
        <f t="shared" si="41"/>
        <v>2000</v>
      </c>
      <c r="H34" s="74">
        <f t="shared" si="42"/>
        <v>1</v>
      </c>
      <c r="I34" s="25">
        <f t="shared" si="43"/>
        <v>2000</v>
      </c>
      <c r="J34" s="76">
        <f t="shared" si="44"/>
        <v>1</v>
      </c>
      <c r="K34" s="25">
        <f t="shared" si="45"/>
        <v>2000</v>
      </c>
      <c r="L34" s="76">
        <f t="shared" si="46"/>
        <v>1</v>
      </c>
      <c r="M34" s="25">
        <f t="shared" si="47"/>
        <v>2000</v>
      </c>
      <c r="N34" s="76">
        <f t="shared" si="48"/>
        <v>1</v>
      </c>
      <c r="O34" s="25">
        <f t="shared" si="49"/>
        <v>2000</v>
      </c>
      <c r="P34" s="76">
        <f t="shared" si="50"/>
        <v>1</v>
      </c>
      <c r="Q34" s="25">
        <f t="shared" si="51"/>
        <v>2000</v>
      </c>
      <c r="R34" s="74">
        <f t="shared" si="52"/>
        <v>1</v>
      </c>
      <c r="S34" s="25">
        <f t="shared" si="53"/>
        <v>2000</v>
      </c>
      <c r="T34" s="74">
        <f t="shared" si="54"/>
        <v>1</v>
      </c>
      <c r="U34" s="25">
        <f t="shared" si="55"/>
        <v>2000</v>
      </c>
      <c r="V34" s="76">
        <f t="shared" si="56"/>
        <v>1</v>
      </c>
      <c r="W34" s="25">
        <f t="shared" si="57"/>
        <v>2000</v>
      </c>
      <c r="X34" s="76">
        <f t="shared" si="58"/>
        <v>1</v>
      </c>
      <c r="Y34" s="25">
        <f t="shared" si="59"/>
        <v>2000</v>
      </c>
      <c r="Z34" s="76">
        <f t="shared" si="60"/>
        <v>1</v>
      </c>
      <c r="AA34" s="103"/>
      <c r="AB34" s="84"/>
      <c r="AC34" s="85"/>
      <c r="AD34" s="85"/>
      <c r="AE34" s="85"/>
      <c r="AF34" s="85"/>
    </row>
    <row r="35" ht="15.75" customHeight="1">
      <c r="A35" s="25"/>
      <c r="B35" s="30" t="str">
        <f t="shared" si="61"/>
        <v>Poste 12</v>
      </c>
      <c r="C35" s="30">
        <f t="shared" si="62"/>
        <v>0</v>
      </c>
      <c r="D35" s="74">
        <f t="shared" si="38"/>
        <v>0</v>
      </c>
      <c r="E35" s="73">
        <f t="shared" ref="E35:E37" si="63">IF($AC14=E$23,INDEX($AB$2:$AF$17,MATCH($B35,$AB$2:$AB$17,0),3)/12,0)</f>
        <v>2166.666667</v>
      </c>
      <c r="F35" s="76">
        <f t="shared" si="40"/>
        <v>1</v>
      </c>
      <c r="G35" s="73">
        <f t="shared" si="41"/>
        <v>2166.666667</v>
      </c>
      <c r="H35" s="74">
        <f t="shared" si="42"/>
        <v>1</v>
      </c>
      <c r="I35" s="27">
        <f t="shared" si="43"/>
        <v>2166.666667</v>
      </c>
      <c r="J35" s="76">
        <f t="shared" si="44"/>
        <v>1</v>
      </c>
      <c r="K35" s="27">
        <f t="shared" si="45"/>
        <v>2166.666667</v>
      </c>
      <c r="L35" s="76">
        <f t="shared" si="46"/>
        <v>1</v>
      </c>
      <c r="M35" s="27">
        <f t="shared" si="47"/>
        <v>2166.666667</v>
      </c>
      <c r="N35" s="76">
        <f t="shared" si="48"/>
        <v>1</v>
      </c>
      <c r="O35" s="27">
        <f t="shared" si="49"/>
        <v>2166.666667</v>
      </c>
      <c r="P35" s="76">
        <f t="shared" si="50"/>
        <v>1</v>
      </c>
      <c r="Q35" s="27">
        <f t="shared" si="51"/>
        <v>2166.666667</v>
      </c>
      <c r="R35" s="74">
        <f t="shared" si="52"/>
        <v>1</v>
      </c>
      <c r="S35" s="27">
        <f t="shared" si="53"/>
        <v>2166.666667</v>
      </c>
      <c r="T35" s="74">
        <f t="shared" si="54"/>
        <v>1</v>
      </c>
      <c r="U35" s="27">
        <f t="shared" si="55"/>
        <v>2166.666667</v>
      </c>
      <c r="V35" s="76">
        <f t="shared" si="56"/>
        <v>1</v>
      </c>
      <c r="W35" s="27">
        <f t="shared" si="57"/>
        <v>2166.666667</v>
      </c>
      <c r="X35" s="76">
        <f t="shared" si="58"/>
        <v>1</v>
      </c>
      <c r="Y35" s="27">
        <f t="shared" si="59"/>
        <v>2166.666667</v>
      </c>
      <c r="Z35" s="76">
        <f t="shared" si="60"/>
        <v>1</v>
      </c>
      <c r="AA35" s="103"/>
      <c r="AB35" s="84"/>
      <c r="AC35" s="85"/>
      <c r="AD35" s="85"/>
      <c r="AE35" s="85"/>
      <c r="AF35" s="85"/>
    </row>
    <row r="36" ht="15.75" customHeight="1">
      <c r="A36" s="25"/>
      <c r="B36" s="30" t="str">
        <f t="shared" si="61"/>
        <v>Poste 13</v>
      </c>
      <c r="C36" s="30">
        <f t="shared" si="62"/>
        <v>0</v>
      </c>
      <c r="D36" s="74">
        <f t="shared" si="38"/>
        <v>0</v>
      </c>
      <c r="E36" s="73">
        <f t="shared" si="63"/>
        <v>0</v>
      </c>
      <c r="F36" s="76">
        <f t="shared" si="40"/>
        <v>0</v>
      </c>
      <c r="G36" s="30">
        <f t="shared" ref="G36:G37" si="64">IFERROR(IF($AC15=G$23,INDEX($AB$2:$AF$17,MATCH($B36,$AB$2:$AB$17,0),3)/12,0),0)</f>
        <v>2000</v>
      </c>
      <c r="H36" s="74">
        <f t="shared" si="42"/>
        <v>1</v>
      </c>
      <c r="I36" s="25">
        <f t="shared" si="43"/>
        <v>2000</v>
      </c>
      <c r="J36" s="76">
        <f t="shared" si="44"/>
        <v>1</v>
      </c>
      <c r="K36" s="25">
        <f t="shared" si="45"/>
        <v>2000</v>
      </c>
      <c r="L36" s="76">
        <f t="shared" si="46"/>
        <v>1</v>
      </c>
      <c r="M36" s="25">
        <f t="shared" si="47"/>
        <v>2000</v>
      </c>
      <c r="N36" s="76">
        <f t="shared" si="48"/>
        <v>1</v>
      </c>
      <c r="O36" s="25">
        <f t="shared" si="49"/>
        <v>2000</v>
      </c>
      <c r="P36" s="76">
        <f t="shared" si="50"/>
        <v>1</v>
      </c>
      <c r="Q36" s="25">
        <f t="shared" si="51"/>
        <v>2000</v>
      </c>
      <c r="R36" s="74">
        <f t="shared" si="52"/>
        <v>1</v>
      </c>
      <c r="S36" s="25">
        <f t="shared" si="53"/>
        <v>2000</v>
      </c>
      <c r="T36" s="74">
        <f t="shared" si="54"/>
        <v>1</v>
      </c>
      <c r="U36" s="25">
        <f t="shared" si="55"/>
        <v>2000</v>
      </c>
      <c r="V36" s="76">
        <f t="shared" si="56"/>
        <v>1</v>
      </c>
      <c r="W36" s="25">
        <f t="shared" si="57"/>
        <v>2000</v>
      </c>
      <c r="X36" s="76">
        <f t="shared" si="58"/>
        <v>1</v>
      </c>
      <c r="Y36" s="25">
        <f t="shared" si="59"/>
        <v>2000</v>
      </c>
      <c r="Z36" s="76">
        <f t="shared" si="60"/>
        <v>1</v>
      </c>
      <c r="AA36" s="103"/>
      <c r="AB36" s="84"/>
      <c r="AC36" s="85"/>
      <c r="AD36" s="85"/>
      <c r="AE36" s="85"/>
      <c r="AF36" s="85"/>
    </row>
    <row r="37" ht="15.75" customHeight="1">
      <c r="A37" s="25"/>
      <c r="B37" s="30" t="str">
        <f t="shared" si="61"/>
        <v>Poste 14</v>
      </c>
      <c r="C37" s="30">
        <f t="shared" si="62"/>
        <v>0</v>
      </c>
      <c r="D37" s="74">
        <f t="shared" si="38"/>
        <v>0</v>
      </c>
      <c r="E37" s="73">
        <f t="shared" si="63"/>
        <v>0</v>
      </c>
      <c r="F37" s="76">
        <f t="shared" si="40"/>
        <v>0</v>
      </c>
      <c r="G37" s="30">
        <f t="shared" si="64"/>
        <v>0</v>
      </c>
      <c r="H37" s="74">
        <f t="shared" si="42"/>
        <v>0</v>
      </c>
      <c r="I37" s="73">
        <f t="array" ref="I37">IFERROR(IF($AC16=I$23,INDEX($AB$2:$AF$17,MATCH($B37,$AB$2:$AB$17,0),3)/12,0),0)</f>
        <v>2666.666667</v>
      </c>
      <c r="J37" s="76">
        <f t="shared" si="44"/>
        <v>1</v>
      </c>
      <c r="K37" s="27">
        <f t="shared" si="45"/>
        <v>2666.666667</v>
      </c>
      <c r="L37" s="76">
        <f t="shared" si="46"/>
        <v>1</v>
      </c>
      <c r="M37" s="27">
        <f t="shared" si="47"/>
        <v>2666.666667</v>
      </c>
      <c r="N37" s="76">
        <f t="shared" si="48"/>
        <v>1</v>
      </c>
      <c r="O37" s="27">
        <f t="shared" si="49"/>
        <v>2666.666667</v>
      </c>
      <c r="P37" s="76">
        <f t="shared" si="50"/>
        <v>1</v>
      </c>
      <c r="Q37" s="27">
        <f t="shared" si="51"/>
        <v>2666.666667</v>
      </c>
      <c r="R37" s="74">
        <f t="shared" si="52"/>
        <v>1</v>
      </c>
      <c r="S37" s="27">
        <f t="shared" si="53"/>
        <v>2666.666667</v>
      </c>
      <c r="T37" s="74">
        <f t="shared" si="54"/>
        <v>1</v>
      </c>
      <c r="U37" s="27">
        <f t="shared" si="55"/>
        <v>2666.666667</v>
      </c>
      <c r="V37" s="76">
        <f t="shared" si="56"/>
        <v>1</v>
      </c>
      <c r="W37" s="27">
        <f t="shared" si="57"/>
        <v>2666.666667</v>
      </c>
      <c r="X37" s="76">
        <f t="shared" si="58"/>
        <v>1</v>
      </c>
      <c r="Y37" s="27">
        <f t="shared" si="59"/>
        <v>2666.666667</v>
      </c>
      <c r="Z37" s="76">
        <f t="shared" si="60"/>
        <v>1</v>
      </c>
      <c r="AA37" s="103"/>
      <c r="AB37" s="84"/>
      <c r="AC37" s="85"/>
      <c r="AD37" s="85"/>
      <c r="AE37" s="85"/>
      <c r="AF37" s="85"/>
    </row>
    <row r="38" ht="15.75" customHeight="1">
      <c r="A38" s="25"/>
      <c r="B38" s="30" t="str">
        <f t="shared" ref="B38:B39" si="65">IF(YEAR(AC17)=2021,AB17,"")</f>
        <v/>
      </c>
      <c r="C38" s="25"/>
      <c r="D38" s="74"/>
      <c r="E38" s="25"/>
      <c r="F38" s="76"/>
      <c r="G38" s="25"/>
      <c r="H38" s="74"/>
      <c r="I38" s="25"/>
      <c r="J38" s="76"/>
      <c r="K38" s="25"/>
      <c r="L38" s="76"/>
      <c r="M38" s="25"/>
      <c r="N38" s="76"/>
      <c r="O38" s="25"/>
      <c r="P38" s="76"/>
      <c r="Q38" s="25"/>
      <c r="R38" s="76"/>
      <c r="S38" s="25"/>
      <c r="T38" s="76"/>
      <c r="U38" s="25"/>
      <c r="V38" s="76"/>
      <c r="W38" s="25"/>
      <c r="X38" s="76"/>
      <c r="Y38" s="25"/>
      <c r="Z38" s="76"/>
      <c r="AA38" s="103"/>
      <c r="AB38" s="84"/>
      <c r="AC38" s="85"/>
      <c r="AD38" s="85"/>
      <c r="AE38" s="85"/>
      <c r="AF38" s="85"/>
    </row>
    <row r="39" ht="15.75" customHeight="1">
      <c r="A39" s="5"/>
      <c r="B39" s="30" t="str">
        <f t="shared" si="65"/>
        <v/>
      </c>
      <c r="C39" s="25"/>
      <c r="D39" s="74"/>
      <c r="E39" s="25"/>
      <c r="F39" s="76"/>
      <c r="G39" s="25"/>
      <c r="H39" s="74"/>
      <c r="I39" s="25"/>
      <c r="J39" s="76"/>
      <c r="K39" s="25"/>
      <c r="L39" s="76"/>
      <c r="M39" s="25"/>
      <c r="N39" s="76"/>
      <c r="O39" s="25"/>
      <c r="P39" s="76"/>
      <c r="Q39" s="25"/>
      <c r="R39" s="76"/>
      <c r="S39" s="25"/>
      <c r="T39" s="76"/>
      <c r="U39" s="25"/>
      <c r="V39" s="76"/>
      <c r="W39" s="25"/>
      <c r="X39" s="76"/>
      <c r="Y39" s="25"/>
      <c r="Z39" s="76"/>
      <c r="AA39" s="103"/>
      <c r="AB39" s="84"/>
      <c r="AC39" s="85"/>
      <c r="AD39" s="85"/>
      <c r="AE39" s="85"/>
      <c r="AF39" s="85"/>
    </row>
    <row r="40" ht="15.75" customHeight="1">
      <c r="A40" s="25"/>
      <c r="B40" s="22" t="s">
        <v>75</v>
      </c>
      <c r="C40" s="86">
        <f>SUM(C24:C37)</f>
        <v>35918.33333</v>
      </c>
      <c r="D40" s="87"/>
      <c r="E40" s="86">
        <f>SUM(E24:E37)</f>
        <v>38085</v>
      </c>
      <c r="F40" s="88"/>
      <c r="G40" s="86">
        <f>SUM(G24:G37)</f>
        <v>40085</v>
      </c>
      <c r="H40" s="87"/>
      <c r="I40" s="86">
        <f>SUM(I24:I37)</f>
        <v>42751.66667</v>
      </c>
      <c r="J40" s="88"/>
      <c r="K40" s="86">
        <f>SUM(K24:K37)</f>
        <v>42751.66667</v>
      </c>
      <c r="L40" s="88"/>
      <c r="M40" s="86">
        <f>SUM(M24:M37)</f>
        <v>42751.66667</v>
      </c>
      <c r="N40" s="88"/>
      <c r="O40" s="86">
        <f>SUM(O24:O37)</f>
        <v>42751.66667</v>
      </c>
      <c r="P40" s="88"/>
      <c r="Q40" s="86">
        <f>SUM(Q24:Q37)</f>
        <v>42751.66667</v>
      </c>
      <c r="R40" s="88"/>
      <c r="S40" s="86">
        <f>SUM(S24:S37)</f>
        <v>42751.66667</v>
      </c>
      <c r="T40" s="88"/>
      <c r="U40" s="86">
        <f>SUM(U24:U37)</f>
        <v>42751.66667</v>
      </c>
      <c r="V40" s="88"/>
      <c r="W40" s="86">
        <f>SUM(W24:W37)</f>
        <v>42751.66667</v>
      </c>
      <c r="X40" s="88"/>
      <c r="Y40" s="86">
        <f>SUM(Y24:Y37)</f>
        <v>42751.66667</v>
      </c>
      <c r="Z40" s="88"/>
      <c r="AA40" s="108"/>
      <c r="AB40" s="109"/>
      <c r="AC40" s="110"/>
      <c r="AD40" s="110"/>
      <c r="AE40" s="110"/>
      <c r="AF40" s="110"/>
    </row>
    <row r="41" ht="15.75" customHeight="1">
      <c r="A41" s="25"/>
      <c r="B41" s="111" t="s">
        <v>77</v>
      </c>
      <c r="C41" s="112">
        <f>SUM(D24:D37)</f>
        <v>11</v>
      </c>
      <c r="D41" s="113"/>
      <c r="E41" s="112">
        <f>SUM(F24:F37)</f>
        <v>12</v>
      </c>
      <c r="F41" s="114"/>
      <c r="G41" s="112">
        <f>SUM(H24:H37)</f>
        <v>13</v>
      </c>
      <c r="H41" s="113"/>
      <c r="I41" s="112">
        <f>SUM(J24:J37)</f>
        <v>14</v>
      </c>
      <c r="J41" s="114"/>
      <c r="K41" s="112">
        <f>SUM(L24:L37)</f>
        <v>14</v>
      </c>
      <c r="L41" s="114"/>
      <c r="M41" s="112">
        <f>SUM(N24:N37)</f>
        <v>14</v>
      </c>
      <c r="N41" s="114"/>
      <c r="O41" s="112">
        <f>SUM(P24:P37)</f>
        <v>14</v>
      </c>
      <c r="P41" s="114"/>
      <c r="Q41" s="112">
        <f>SUM(R24:R37)</f>
        <v>14</v>
      </c>
      <c r="R41" s="114"/>
      <c r="S41" s="112">
        <f>SUM(T24:T37)</f>
        <v>14</v>
      </c>
      <c r="T41" s="114"/>
      <c r="U41" s="112">
        <f>SUM(V24:V37)</f>
        <v>14</v>
      </c>
      <c r="V41" s="114"/>
      <c r="W41" s="112">
        <f>SUM(X24:X37)</f>
        <v>14</v>
      </c>
      <c r="X41" s="114"/>
      <c r="Y41" s="112">
        <f>SUM(Z24:Z37)</f>
        <v>14</v>
      </c>
      <c r="Z41" s="76"/>
      <c r="AA41" s="103"/>
      <c r="AB41" s="84"/>
      <c r="AC41" s="85"/>
      <c r="AD41" s="85"/>
      <c r="AE41" s="85"/>
      <c r="AF41" s="85"/>
    </row>
    <row r="42" ht="15.75" customHeight="1">
      <c r="A42" s="25"/>
      <c r="B42" s="93" t="s">
        <v>79</v>
      </c>
      <c r="C42" s="94">
        <f>C41-Y16</f>
        <v>1</v>
      </c>
      <c r="D42" s="95"/>
      <c r="E42" s="94">
        <f>E41-C41</f>
        <v>1</v>
      </c>
      <c r="F42" s="96"/>
      <c r="G42" s="94">
        <f>G41-E41</f>
        <v>1</v>
      </c>
      <c r="H42" s="95"/>
      <c r="I42" s="94">
        <f>I41-G41</f>
        <v>1</v>
      </c>
      <c r="J42" s="96"/>
      <c r="K42" s="94">
        <f>K41-I41</f>
        <v>0</v>
      </c>
      <c r="L42" s="96"/>
      <c r="M42" s="94">
        <f>M41-K41</f>
        <v>0</v>
      </c>
      <c r="N42" s="96"/>
      <c r="O42" s="94">
        <f>O41-M41</f>
        <v>0</v>
      </c>
      <c r="P42" s="96"/>
      <c r="Q42" s="94">
        <f>Q41-O41</f>
        <v>0</v>
      </c>
      <c r="R42" s="96"/>
      <c r="S42" s="94">
        <f>S41-Q41</f>
        <v>0</v>
      </c>
      <c r="T42" s="96"/>
      <c r="U42" s="94">
        <f>U41-S41</f>
        <v>0</v>
      </c>
      <c r="V42" s="96"/>
      <c r="W42" s="94">
        <f>W41-U41</f>
        <v>0</v>
      </c>
      <c r="X42" s="96"/>
      <c r="Y42" s="94">
        <f>Y41-W41</f>
        <v>0</v>
      </c>
      <c r="Z42" s="76"/>
      <c r="AA42" s="103"/>
      <c r="AB42" s="84"/>
      <c r="AC42" s="85"/>
      <c r="AD42" s="85"/>
      <c r="AE42" s="85"/>
      <c r="AF42" s="85"/>
    </row>
    <row r="43" ht="15.75" customHeight="1">
      <c r="A43" s="25"/>
      <c r="B43" s="25"/>
      <c r="C43" s="25"/>
      <c r="D43" s="74"/>
      <c r="E43" s="25"/>
      <c r="F43" s="76"/>
      <c r="G43" s="25"/>
      <c r="H43" s="74"/>
      <c r="I43" s="25"/>
      <c r="J43" s="76"/>
      <c r="K43" s="25"/>
      <c r="L43" s="76"/>
      <c r="M43" s="25"/>
      <c r="N43" s="76"/>
      <c r="O43" s="25"/>
      <c r="P43" s="76"/>
      <c r="Q43" s="25"/>
      <c r="R43" s="76"/>
      <c r="S43" s="25"/>
      <c r="T43" s="76"/>
      <c r="U43" s="25"/>
      <c r="V43" s="76"/>
      <c r="W43" s="25"/>
      <c r="X43" s="76"/>
      <c r="Y43" s="25"/>
      <c r="Z43" s="76"/>
      <c r="AA43" s="103"/>
      <c r="AB43" s="84"/>
      <c r="AC43" s="20"/>
      <c r="AD43" s="85"/>
      <c r="AE43" s="85"/>
      <c r="AF43" s="85"/>
    </row>
    <row r="44" ht="15.75" customHeight="1">
      <c r="A44" s="25"/>
      <c r="B44" s="25"/>
      <c r="C44" s="25"/>
      <c r="D44" s="74"/>
      <c r="E44" s="25"/>
      <c r="F44" s="76"/>
      <c r="G44" s="25"/>
      <c r="H44" s="74"/>
      <c r="I44" s="25"/>
      <c r="J44" s="76"/>
      <c r="K44" s="25"/>
      <c r="L44" s="76"/>
      <c r="M44" s="25"/>
      <c r="N44" s="76"/>
      <c r="O44" s="25"/>
      <c r="P44" s="76"/>
      <c r="Q44" s="25"/>
      <c r="R44" s="76"/>
      <c r="S44" s="25"/>
      <c r="T44" s="76"/>
      <c r="U44" s="25"/>
      <c r="V44" s="76"/>
      <c r="W44" s="25"/>
      <c r="X44" s="76"/>
      <c r="Y44" s="25"/>
      <c r="Z44" s="76"/>
      <c r="AA44" s="103"/>
      <c r="AB44" s="84"/>
      <c r="AC44" s="20"/>
      <c r="AD44" s="85"/>
      <c r="AE44" s="85"/>
      <c r="AF44" s="85"/>
    </row>
    <row r="45" ht="15.75" customHeight="1">
      <c r="A45" s="25"/>
      <c r="B45" s="25"/>
      <c r="C45" s="25"/>
      <c r="D45" s="74"/>
      <c r="E45" s="25"/>
      <c r="F45" s="76"/>
      <c r="G45" s="25"/>
      <c r="H45" s="74"/>
      <c r="I45" s="25"/>
      <c r="J45" s="76"/>
      <c r="K45" s="25"/>
      <c r="L45" s="76"/>
      <c r="M45" s="25"/>
      <c r="N45" s="76"/>
      <c r="O45" s="25"/>
      <c r="P45" s="76"/>
      <c r="Q45" s="25"/>
      <c r="R45" s="76"/>
      <c r="S45" s="25"/>
      <c r="T45" s="76"/>
      <c r="U45" s="25"/>
      <c r="V45" s="76"/>
      <c r="W45" s="25"/>
      <c r="X45" s="76"/>
      <c r="Y45" s="25"/>
      <c r="Z45" s="76"/>
      <c r="AA45" s="103"/>
      <c r="AB45" s="84"/>
      <c r="AC45" s="20"/>
      <c r="AD45" s="85"/>
      <c r="AE45" s="85"/>
      <c r="AF45" s="85"/>
    </row>
    <row r="46" ht="15.75" customHeight="1">
      <c r="A46" s="25"/>
      <c r="B46" s="25"/>
      <c r="C46" s="25"/>
      <c r="D46" s="74"/>
      <c r="E46" s="25"/>
      <c r="F46" s="76"/>
      <c r="G46" s="25"/>
      <c r="H46" s="74"/>
      <c r="I46" s="25"/>
      <c r="J46" s="76"/>
      <c r="K46" s="25"/>
      <c r="L46" s="76"/>
      <c r="M46" s="25"/>
      <c r="N46" s="76"/>
      <c r="O46" s="25"/>
      <c r="P46" s="76"/>
      <c r="Q46" s="25"/>
      <c r="R46" s="76"/>
      <c r="S46" s="25"/>
      <c r="T46" s="76"/>
      <c r="U46" s="25"/>
      <c r="V46" s="76"/>
      <c r="W46" s="25"/>
      <c r="X46" s="76"/>
      <c r="Y46" s="25"/>
      <c r="Z46" s="76"/>
      <c r="AA46" s="103"/>
      <c r="AB46" s="84"/>
      <c r="AC46" s="20"/>
      <c r="AD46" s="85"/>
      <c r="AE46" s="85"/>
      <c r="AF46" s="85"/>
    </row>
    <row r="47" ht="22.5" customHeight="1">
      <c r="A47" s="53"/>
      <c r="B47" s="25"/>
      <c r="C47" s="25"/>
      <c r="D47" s="74"/>
      <c r="E47" s="25"/>
      <c r="F47" s="76"/>
      <c r="G47" s="25"/>
      <c r="H47" s="74"/>
      <c r="I47" s="25"/>
      <c r="J47" s="76"/>
      <c r="K47" s="25"/>
      <c r="L47" s="76"/>
      <c r="M47" s="104">
        <v>2024.0</v>
      </c>
      <c r="N47" s="76"/>
      <c r="O47" s="25"/>
      <c r="P47" s="76"/>
      <c r="Q47" s="25"/>
      <c r="R47" s="76"/>
      <c r="S47" s="25"/>
      <c r="T47" s="76"/>
      <c r="U47" s="25"/>
      <c r="V47" s="76"/>
      <c r="W47" s="25"/>
      <c r="X47" s="76"/>
      <c r="Y47" s="25"/>
      <c r="Z47" s="76"/>
      <c r="AA47" s="103"/>
      <c r="AB47" s="84"/>
      <c r="AC47" s="20"/>
      <c r="AD47" s="20"/>
      <c r="AE47" s="20"/>
      <c r="AF47" s="20"/>
    </row>
    <row r="48" ht="15.75" customHeight="1">
      <c r="A48" s="25"/>
      <c r="B48" s="2"/>
      <c r="C48" s="3">
        <v>45292.0</v>
      </c>
      <c r="D48" s="3"/>
      <c r="E48" s="3">
        <v>45323.0</v>
      </c>
      <c r="F48" s="3"/>
      <c r="G48" s="3">
        <v>45352.0</v>
      </c>
      <c r="H48" s="3"/>
      <c r="I48" s="3">
        <v>45383.0</v>
      </c>
      <c r="J48" s="3"/>
      <c r="K48" s="3">
        <v>45413.0</v>
      </c>
      <c r="L48" s="3"/>
      <c r="M48" s="3">
        <v>45444.0</v>
      </c>
      <c r="N48" s="3"/>
      <c r="O48" s="3">
        <v>45474.0</v>
      </c>
      <c r="P48" s="3"/>
      <c r="Q48" s="3">
        <v>45505.0</v>
      </c>
      <c r="R48" s="3"/>
      <c r="S48" s="3">
        <v>45536.0</v>
      </c>
      <c r="T48" s="3"/>
      <c r="U48" s="3">
        <v>45566.0</v>
      </c>
      <c r="V48" s="3"/>
      <c r="W48" s="3">
        <v>45597.0</v>
      </c>
      <c r="X48" s="3"/>
      <c r="Y48" s="3">
        <v>45627.0</v>
      </c>
      <c r="Z48" s="3"/>
      <c r="AA48" s="53"/>
      <c r="AB48" s="53"/>
      <c r="AC48" s="53"/>
      <c r="AD48" s="53"/>
      <c r="AE48" s="53"/>
      <c r="AF48" s="53"/>
    </row>
    <row r="49" ht="15.75" customHeight="1">
      <c r="A49" s="25"/>
      <c r="B49" s="30" t="str">
        <f t="shared" ref="B49:B62" si="66">B24</f>
        <v>Poste 1 </v>
      </c>
      <c r="C49" s="73">
        <f t="shared" ref="C49:C62" si="67">IF(B49=AB3,Y24*(1+AF3))</f>
        <v>5265</v>
      </c>
      <c r="D49" s="74">
        <f t="shared" ref="D49:D63" si="68">IF(C49&lt;&gt;0,1,0)</f>
        <v>1</v>
      </c>
      <c r="E49" s="27">
        <f t="shared" ref="E49:E63" si="69">C49</f>
        <v>5265</v>
      </c>
      <c r="F49" s="76">
        <f t="shared" ref="F49:F63" si="70">IF(E49&lt;&gt;0,1,0)</f>
        <v>1</v>
      </c>
      <c r="G49" s="27">
        <f t="shared" ref="G49:G63" si="71">E49</f>
        <v>5265</v>
      </c>
      <c r="H49" s="74">
        <f t="shared" ref="H49:H63" si="72">IF(G49&lt;&gt;0,1,0)</f>
        <v>1</v>
      </c>
      <c r="I49" s="27">
        <f t="shared" ref="I49:I63" si="73">G49</f>
        <v>5265</v>
      </c>
      <c r="J49" s="76">
        <f t="shared" ref="J49:J63" si="74">IF(H49&lt;&gt;0,1,0)</f>
        <v>1</v>
      </c>
      <c r="K49" s="27">
        <f t="shared" ref="K49:K63" si="75">I49</f>
        <v>5265</v>
      </c>
      <c r="L49" s="76">
        <f t="shared" ref="L49:L63" si="76">IF(J49&lt;&gt;0,1,0)</f>
        <v>1</v>
      </c>
      <c r="M49" s="27">
        <f t="shared" ref="M49:M63" si="77">K49</f>
        <v>5265</v>
      </c>
      <c r="N49" s="76">
        <f t="shared" ref="N49:N63" si="78">IF(M49&lt;&gt;0,1,0)</f>
        <v>1</v>
      </c>
      <c r="O49" s="27">
        <f t="shared" ref="O49:O63" si="79">M49</f>
        <v>5265</v>
      </c>
      <c r="P49" s="76">
        <f t="shared" ref="P49:P63" si="80">IF(O49&lt;&gt;0,1,0)</f>
        <v>1</v>
      </c>
      <c r="Q49" s="27">
        <f t="shared" ref="Q49:Q63" si="81">O49</f>
        <v>5265</v>
      </c>
      <c r="R49" s="76">
        <f t="shared" ref="R49:R63" si="82">IF(Q49&lt;&gt;0,1,0)</f>
        <v>1</v>
      </c>
      <c r="S49" s="27">
        <f t="shared" ref="S49:S63" si="83">Q49</f>
        <v>5265</v>
      </c>
      <c r="T49" s="76">
        <f t="shared" ref="T49:T63" si="84">IF(S49&lt;&gt;0,1,0)</f>
        <v>1</v>
      </c>
      <c r="U49" s="27">
        <f t="shared" ref="U49:U63" si="85">S49</f>
        <v>5265</v>
      </c>
      <c r="V49" s="76">
        <f t="shared" ref="V49:V63" si="86">IF(U49&lt;&gt;0,1,0)</f>
        <v>1</v>
      </c>
      <c r="W49" s="27">
        <f t="shared" ref="W49:W63" si="87">U49</f>
        <v>5265</v>
      </c>
      <c r="X49" s="76">
        <f t="shared" ref="X49:X63" si="88">IF(W49&lt;&gt;0,1,0)</f>
        <v>1</v>
      </c>
      <c r="Y49" s="27">
        <f t="shared" ref="Y49:Y63" si="89">W49</f>
        <v>5265</v>
      </c>
      <c r="Z49" s="76">
        <f t="shared" ref="Z49:Z63" si="90">IF(Y49&lt;&gt;0,1,0)</f>
        <v>1</v>
      </c>
      <c r="AA49" s="25"/>
      <c r="AB49" s="25"/>
      <c r="AC49" s="25"/>
      <c r="AD49" s="25"/>
      <c r="AE49" s="25"/>
      <c r="AF49" s="25"/>
    </row>
    <row r="50" ht="15.75" customHeight="1">
      <c r="A50" s="25"/>
      <c r="B50" s="30" t="str">
        <f t="shared" si="66"/>
        <v>Poste 2</v>
      </c>
      <c r="C50" s="73">
        <f t="shared" si="67"/>
        <v>5265</v>
      </c>
      <c r="D50" s="74">
        <f t="shared" si="68"/>
        <v>1</v>
      </c>
      <c r="E50" s="27">
        <f t="shared" si="69"/>
        <v>5265</v>
      </c>
      <c r="F50" s="76">
        <f t="shared" si="70"/>
        <v>1</v>
      </c>
      <c r="G50" s="27">
        <f t="shared" si="71"/>
        <v>5265</v>
      </c>
      <c r="H50" s="74">
        <f t="shared" si="72"/>
        <v>1</v>
      </c>
      <c r="I50" s="27">
        <f t="shared" si="73"/>
        <v>5265</v>
      </c>
      <c r="J50" s="76">
        <f t="shared" si="74"/>
        <v>1</v>
      </c>
      <c r="K50" s="27">
        <f t="shared" si="75"/>
        <v>5265</v>
      </c>
      <c r="L50" s="76">
        <f t="shared" si="76"/>
        <v>1</v>
      </c>
      <c r="M50" s="27">
        <f t="shared" si="77"/>
        <v>5265</v>
      </c>
      <c r="N50" s="76">
        <f t="shared" si="78"/>
        <v>1</v>
      </c>
      <c r="O50" s="27">
        <f t="shared" si="79"/>
        <v>5265</v>
      </c>
      <c r="P50" s="76">
        <f t="shared" si="80"/>
        <v>1</v>
      </c>
      <c r="Q50" s="27">
        <f t="shared" si="81"/>
        <v>5265</v>
      </c>
      <c r="R50" s="76">
        <f t="shared" si="82"/>
        <v>1</v>
      </c>
      <c r="S50" s="27">
        <f t="shared" si="83"/>
        <v>5265</v>
      </c>
      <c r="T50" s="76">
        <f t="shared" si="84"/>
        <v>1</v>
      </c>
      <c r="U50" s="27">
        <f t="shared" si="85"/>
        <v>5265</v>
      </c>
      <c r="V50" s="76">
        <f t="shared" si="86"/>
        <v>1</v>
      </c>
      <c r="W50" s="27">
        <f t="shared" si="87"/>
        <v>5265</v>
      </c>
      <c r="X50" s="76">
        <f t="shared" si="88"/>
        <v>1</v>
      </c>
      <c r="Y50" s="27">
        <f t="shared" si="89"/>
        <v>5265</v>
      </c>
      <c r="Z50" s="76">
        <f t="shared" si="90"/>
        <v>1</v>
      </c>
      <c r="AA50" s="25"/>
      <c r="AB50" s="25"/>
      <c r="AC50" s="25"/>
      <c r="AD50" s="25"/>
      <c r="AE50" s="25"/>
      <c r="AF50" s="25"/>
    </row>
    <row r="51" ht="15.75" customHeight="1">
      <c r="A51" s="25"/>
      <c r="B51" s="30" t="str">
        <f t="shared" si="66"/>
        <v>Poste 3</v>
      </c>
      <c r="C51" s="73">
        <f t="shared" si="67"/>
        <v>5265</v>
      </c>
      <c r="D51" s="74">
        <f t="shared" si="68"/>
        <v>1</v>
      </c>
      <c r="E51" s="27">
        <f t="shared" si="69"/>
        <v>5265</v>
      </c>
      <c r="F51" s="76">
        <f t="shared" si="70"/>
        <v>1</v>
      </c>
      <c r="G51" s="27">
        <f t="shared" si="71"/>
        <v>5265</v>
      </c>
      <c r="H51" s="74">
        <f t="shared" si="72"/>
        <v>1</v>
      </c>
      <c r="I51" s="27">
        <f t="shared" si="73"/>
        <v>5265</v>
      </c>
      <c r="J51" s="76">
        <f t="shared" si="74"/>
        <v>1</v>
      </c>
      <c r="K51" s="27">
        <f t="shared" si="75"/>
        <v>5265</v>
      </c>
      <c r="L51" s="76">
        <f t="shared" si="76"/>
        <v>1</v>
      </c>
      <c r="M51" s="27">
        <f t="shared" si="77"/>
        <v>5265</v>
      </c>
      <c r="N51" s="76">
        <f t="shared" si="78"/>
        <v>1</v>
      </c>
      <c r="O51" s="27">
        <f t="shared" si="79"/>
        <v>5265</v>
      </c>
      <c r="P51" s="76">
        <f t="shared" si="80"/>
        <v>1</v>
      </c>
      <c r="Q51" s="27">
        <f t="shared" si="81"/>
        <v>5265</v>
      </c>
      <c r="R51" s="76">
        <f t="shared" si="82"/>
        <v>1</v>
      </c>
      <c r="S51" s="27">
        <f t="shared" si="83"/>
        <v>5265</v>
      </c>
      <c r="T51" s="76">
        <f t="shared" si="84"/>
        <v>1</v>
      </c>
      <c r="U51" s="27">
        <f t="shared" si="85"/>
        <v>5265</v>
      </c>
      <c r="V51" s="76">
        <f t="shared" si="86"/>
        <v>1</v>
      </c>
      <c r="W51" s="27">
        <f t="shared" si="87"/>
        <v>5265</v>
      </c>
      <c r="X51" s="76">
        <f t="shared" si="88"/>
        <v>1</v>
      </c>
      <c r="Y51" s="27">
        <f t="shared" si="89"/>
        <v>5265</v>
      </c>
      <c r="Z51" s="76">
        <f t="shared" si="90"/>
        <v>1</v>
      </c>
      <c r="AA51" s="25"/>
      <c r="AB51" s="25"/>
      <c r="AC51" s="25"/>
      <c r="AD51" s="25"/>
      <c r="AE51" s="25"/>
      <c r="AF51" s="25"/>
    </row>
    <row r="52" ht="15.75" customHeight="1">
      <c r="A52" s="25"/>
      <c r="B52" s="30" t="str">
        <f t="shared" si="66"/>
        <v>Poste 4</v>
      </c>
      <c r="C52" s="73">
        <f t="shared" si="67"/>
        <v>3888</v>
      </c>
      <c r="D52" s="74">
        <f t="shared" si="68"/>
        <v>1</v>
      </c>
      <c r="E52" s="27">
        <f t="shared" si="69"/>
        <v>3888</v>
      </c>
      <c r="F52" s="76">
        <f t="shared" si="70"/>
        <v>1</v>
      </c>
      <c r="G52" s="27">
        <f t="shared" si="71"/>
        <v>3888</v>
      </c>
      <c r="H52" s="74">
        <f t="shared" si="72"/>
        <v>1</v>
      </c>
      <c r="I52" s="27">
        <f t="shared" si="73"/>
        <v>3888</v>
      </c>
      <c r="J52" s="76">
        <f t="shared" si="74"/>
        <v>1</v>
      </c>
      <c r="K52" s="27">
        <f t="shared" si="75"/>
        <v>3888</v>
      </c>
      <c r="L52" s="76">
        <f t="shared" si="76"/>
        <v>1</v>
      </c>
      <c r="M52" s="27">
        <f t="shared" si="77"/>
        <v>3888</v>
      </c>
      <c r="N52" s="76">
        <f t="shared" si="78"/>
        <v>1</v>
      </c>
      <c r="O52" s="27">
        <f t="shared" si="79"/>
        <v>3888</v>
      </c>
      <c r="P52" s="76">
        <f t="shared" si="80"/>
        <v>1</v>
      </c>
      <c r="Q52" s="27">
        <f t="shared" si="81"/>
        <v>3888</v>
      </c>
      <c r="R52" s="76">
        <f t="shared" si="82"/>
        <v>1</v>
      </c>
      <c r="S52" s="27">
        <f t="shared" si="83"/>
        <v>3888</v>
      </c>
      <c r="T52" s="76">
        <f t="shared" si="84"/>
        <v>1</v>
      </c>
      <c r="U52" s="27">
        <f t="shared" si="85"/>
        <v>3888</v>
      </c>
      <c r="V52" s="76">
        <f t="shared" si="86"/>
        <v>1</v>
      </c>
      <c r="W52" s="27">
        <f t="shared" si="87"/>
        <v>3888</v>
      </c>
      <c r="X52" s="76">
        <f t="shared" si="88"/>
        <v>1</v>
      </c>
      <c r="Y52" s="27">
        <f t="shared" si="89"/>
        <v>3888</v>
      </c>
      <c r="Z52" s="76">
        <f t="shared" si="90"/>
        <v>1</v>
      </c>
      <c r="AA52" s="25"/>
      <c r="AB52" s="25"/>
      <c r="AC52" s="25"/>
      <c r="AD52" s="25"/>
      <c r="AE52" s="25"/>
      <c r="AF52" s="25"/>
    </row>
    <row r="53" ht="15.75" customHeight="1">
      <c r="A53" s="25"/>
      <c r="B53" s="30" t="str">
        <f t="shared" si="66"/>
        <v>Poste 5</v>
      </c>
      <c r="C53" s="73">
        <f t="shared" si="67"/>
        <v>2823.333333</v>
      </c>
      <c r="D53" s="74">
        <f t="shared" si="68"/>
        <v>1</v>
      </c>
      <c r="E53" s="27">
        <f t="shared" si="69"/>
        <v>2823.333333</v>
      </c>
      <c r="F53" s="76">
        <f t="shared" si="70"/>
        <v>1</v>
      </c>
      <c r="G53" s="27">
        <f t="shared" si="71"/>
        <v>2823.333333</v>
      </c>
      <c r="H53" s="74">
        <f t="shared" si="72"/>
        <v>1</v>
      </c>
      <c r="I53" s="27">
        <f t="shared" si="73"/>
        <v>2823.333333</v>
      </c>
      <c r="J53" s="76">
        <f t="shared" si="74"/>
        <v>1</v>
      </c>
      <c r="K53" s="27">
        <f t="shared" si="75"/>
        <v>2823.333333</v>
      </c>
      <c r="L53" s="76">
        <f t="shared" si="76"/>
        <v>1</v>
      </c>
      <c r="M53" s="27">
        <f t="shared" si="77"/>
        <v>2823.333333</v>
      </c>
      <c r="N53" s="76">
        <f t="shared" si="78"/>
        <v>1</v>
      </c>
      <c r="O53" s="27">
        <f t="shared" si="79"/>
        <v>2823.333333</v>
      </c>
      <c r="P53" s="76">
        <f t="shared" si="80"/>
        <v>1</v>
      </c>
      <c r="Q53" s="27">
        <f t="shared" si="81"/>
        <v>2823.333333</v>
      </c>
      <c r="R53" s="76">
        <f t="shared" si="82"/>
        <v>1</v>
      </c>
      <c r="S53" s="27">
        <f t="shared" si="83"/>
        <v>2823.333333</v>
      </c>
      <c r="T53" s="76">
        <f t="shared" si="84"/>
        <v>1</v>
      </c>
      <c r="U53" s="27">
        <f t="shared" si="85"/>
        <v>2823.333333</v>
      </c>
      <c r="V53" s="76">
        <f t="shared" si="86"/>
        <v>1</v>
      </c>
      <c r="W53" s="27">
        <f t="shared" si="87"/>
        <v>2823.333333</v>
      </c>
      <c r="X53" s="76">
        <f t="shared" si="88"/>
        <v>1</v>
      </c>
      <c r="Y53" s="27">
        <f t="shared" si="89"/>
        <v>2823.333333</v>
      </c>
      <c r="Z53" s="76">
        <f t="shared" si="90"/>
        <v>1</v>
      </c>
      <c r="AA53" s="25"/>
      <c r="AB53" s="25"/>
      <c r="AC53" s="25"/>
      <c r="AD53" s="25"/>
      <c r="AE53" s="25"/>
      <c r="AF53" s="25"/>
    </row>
    <row r="54" ht="15.75" customHeight="1">
      <c r="A54" s="25"/>
      <c r="B54" s="30" t="str">
        <f t="shared" si="66"/>
        <v>Poste 6</v>
      </c>
      <c r="C54" s="73">
        <f t="shared" si="67"/>
        <v>2823.333333</v>
      </c>
      <c r="D54" s="74">
        <f t="shared" si="68"/>
        <v>1</v>
      </c>
      <c r="E54" s="27">
        <f t="shared" si="69"/>
        <v>2823.333333</v>
      </c>
      <c r="F54" s="76">
        <f t="shared" si="70"/>
        <v>1</v>
      </c>
      <c r="G54" s="27">
        <f t="shared" si="71"/>
        <v>2823.333333</v>
      </c>
      <c r="H54" s="74">
        <f t="shared" si="72"/>
        <v>1</v>
      </c>
      <c r="I54" s="27">
        <f t="shared" si="73"/>
        <v>2823.333333</v>
      </c>
      <c r="J54" s="76">
        <f t="shared" si="74"/>
        <v>1</v>
      </c>
      <c r="K54" s="27">
        <f t="shared" si="75"/>
        <v>2823.333333</v>
      </c>
      <c r="L54" s="76">
        <f t="shared" si="76"/>
        <v>1</v>
      </c>
      <c r="M54" s="27">
        <f t="shared" si="77"/>
        <v>2823.333333</v>
      </c>
      <c r="N54" s="76">
        <f t="shared" si="78"/>
        <v>1</v>
      </c>
      <c r="O54" s="27">
        <f t="shared" si="79"/>
        <v>2823.333333</v>
      </c>
      <c r="P54" s="76">
        <f t="shared" si="80"/>
        <v>1</v>
      </c>
      <c r="Q54" s="27">
        <f t="shared" si="81"/>
        <v>2823.333333</v>
      </c>
      <c r="R54" s="76">
        <f t="shared" si="82"/>
        <v>1</v>
      </c>
      <c r="S54" s="27">
        <f t="shared" si="83"/>
        <v>2823.333333</v>
      </c>
      <c r="T54" s="76">
        <f t="shared" si="84"/>
        <v>1</v>
      </c>
      <c r="U54" s="27">
        <f t="shared" si="85"/>
        <v>2823.333333</v>
      </c>
      <c r="V54" s="76">
        <f t="shared" si="86"/>
        <v>1</v>
      </c>
      <c r="W54" s="27">
        <f t="shared" si="87"/>
        <v>2823.333333</v>
      </c>
      <c r="X54" s="76">
        <f t="shared" si="88"/>
        <v>1</v>
      </c>
      <c r="Y54" s="27">
        <f t="shared" si="89"/>
        <v>2823.333333</v>
      </c>
      <c r="Z54" s="76">
        <f t="shared" si="90"/>
        <v>1</v>
      </c>
      <c r="AA54" s="25"/>
      <c r="AB54" s="25"/>
      <c r="AC54" s="25"/>
      <c r="AD54" s="25"/>
      <c r="AE54" s="25"/>
      <c r="AF54" s="25"/>
    </row>
    <row r="55" ht="15.75" customHeight="1">
      <c r="A55" s="25"/>
      <c r="B55" s="30" t="str">
        <f t="shared" si="66"/>
        <v>Poste 7</v>
      </c>
      <c r="C55" s="73">
        <f t="shared" si="67"/>
        <v>2823.333333</v>
      </c>
      <c r="D55" s="74">
        <f t="shared" si="68"/>
        <v>1</v>
      </c>
      <c r="E55" s="27">
        <f t="shared" si="69"/>
        <v>2823.333333</v>
      </c>
      <c r="F55" s="76">
        <f t="shared" si="70"/>
        <v>1</v>
      </c>
      <c r="G55" s="27">
        <f t="shared" si="71"/>
        <v>2823.333333</v>
      </c>
      <c r="H55" s="74">
        <f t="shared" si="72"/>
        <v>1</v>
      </c>
      <c r="I55" s="27">
        <f t="shared" si="73"/>
        <v>2823.333333</v>
      </c>
      <c r="J55" s="76">
        <f t="shared" si="74"/>
        <v>1</v>
      </c>
      <c r="K55" s="27">
        <f t="shared" si="75"/>
        <v>2823.333333</v>
      </c>
      <c r="L55" s="76">
        <f t="shared" si="76"/>
        <v>1</v>
      </c>
      <c r="M55" s="27">
        <f t="shared" si="77"/>
        <v>2823.333333</v>
      </c>
      <c r="N55" s="76">
        <f t="shared" si="78"/>
        <v>1</v>
      </c>
      <c r="O55" s="27">
        <f t="shared" si="79"/>
        <v>2823.333333</v>
      </c>
      <c r="P55" s="76">
        <f t="shared" si="80"/>
        <v>1</v>
      </c>
      <c r="Q55" s="27">
        <f t="shared" si="81"/>
        <v>2823.333333</v>
      </c>
      <c r="R55" s="76">
        <f t="shared" si="82"/>
        <v>1</v>
      </c>
      <c r="S55" s="27">
        <f t="shared" si="83"/>
        <v>2823.333333</v>
      </c>
      <c r="T55" s="76">
        <f t="shared" si="84"/>
        <v>1</v>
      </c>
      <c r="U55" s="27">
        <f t="shared" si="85"/>
        <v>2823.333333</v>
      </c>
      <c r="V55" s="76">
        <f t="shared" si="86"/>
        <v>1</v>
      </c>
      <c r="W55" s="27">
        <f t="shared" si="87"/>
        <v>2823.333333</v>
      </c>
      <c r="X55" s="76">
        <f t="shared" si="88"/>
        <v>1</v>
      </c>
      <c r="Y55" s="27">
        <f t="shared" si="89"/>
        <v>2823.333333</v>
      </c>
      <c r="Z55" s="76">
        <f t="shared" si="90"/>
        <v>1</v>
      </c>
      <c r="AA55" s="25"/>
      <c r="AB55" s="25"/>
      <c r="AC55" s="25"/>
      <c r="AD55" s="25"/>
      <c r="AE55" s="25"/>
      <c r="AF55" s="25"/>
    </row>
    <row r="56" ht="15.75" customHeight="1">
      <c r="A56" s="25"/>
      <c r="B56" s="30" t="str">
        <f t="shared" si="66"/>
        <v>Poste 8</v>
      </c>
      <c r="C56" s="73">
        <f t="shared" si="67"/>
        <v>2376.2</v>
      </c>
      <c r="D56" s="74">
        <f t="shared" si="68"/>
        <v>1</v>
      </c>
      <c r="E56" s="27">
        <f t="shared" si="69"/>
        <v>2376.2</v>
      </c>
      <c r="F56" s="76">
        <f t="shared" si="70"/>
        <v>1</v>
      </c>
      <c r="G56" s="27">
        <f t="shared" si="71"/>
        <v>2376.2</v>
      </c>
      <c r="H56" s="74">
        <f t="shared" si="72"/>
        <v>1</v>
      </c>
      <c r="I56" s="27">
        <f t="shared" si="73"/>
        <v>2376.2</v>
      </c>
      <c r="J56" s="76">
        <f t="shared" si="74"/>
        <v>1</v>
      </c>
      <c r="K56" s="27">
        <f t="shared" si="75"/>
        <v>2376.2</v>
      </c>
      <c r="L56" s="76">
        <f t="shared" si="76"/>
        <v>1</v>
      </c>
      <c r="M56" s="27">
        <f t="shared" si="77"/>
        <v>2376.2</v>
      </c>
      <c r="N56" s="76">
        <f t="shared" si="78"/>
        <v>1</v>
      </c>
      <c r="O56" s="27">
        <f t="shared" si="79"/>
        <v>2376.2</v>
      </c>
      <c r="P56" s="76">
        <f t="shared" si="80"/>
        <v>1</v>
      </c>
      <c r="Q56" s="27">
        <f t="shared" si="81"/>
        <v>2376.2</v>
      </c>
      <c r="R56" s="76">
        <f t="shared" si="82"/>
        <v>1</v>
      </c>
      <c r="S56" s="27">
        <f t="shared" si="83"/>
        <v>2376.2</v>
      </c>
      <c r="T56" s="76">
        <f t="shared" si="84"/>
        <v>1</v>
      </c>
      <c r="U56" s="27">
        <f t="shared" si="85"/>
        <v>2376.2</v>
      </c>
      <c r="V56" s="76">
        <f t="shared" si="86"/>
        <v>1</v>
      </c>
      <c r="W56" s="27">
        <f t="shared" si="87"/>
        <v>2376.2</v>
      </c>
      <c r="X56" s="76">
        <f t="shared" si="88"/>
        <v>1</v>
      </c>
      <c r="Y56" s="27">
        <f t="shared" si="89"/>
        <v>2376.2</v>
      </c>
      <c r="Z56" s="76">
        <f t="shared" si="90"/>
        <v>1</v>
      </c>
      <c r="AA56" s="25"/>
      <c r="AB56" s="25"/>
      <c r="AC56" s="25"/>
      <c r="AD56" s="25"/>
      <c r="AE56" s="25"/>
      <c r="AF56" s="25"/>
    </row>
    <row r="57" ht="15.75" customHeight="1">
      <c r="A57" s="25"/>
      <c r="B57" s="30" t="str">
        <f t="shared" si="66"/>
        <v>Poste 9</v>
      </c>
      <c r="C57" s="73">
        <f t="shared" si="67"/>
        <v>2354.4</v>
      </c>
      <c r="D57" s="74">
        <f t="shared" si="68"/>
        <v>1</v>
      </c>
      <c r="E57" s="27">
        <f t="shared" si="69"/>
        <v>2354.4</v>
      </c>
      <c r="F57" s="76">
        <f t="shared" si="70"/>
        <v>1</v>
      </c>
      <c r="G57" s="27">
        <f t="shared" si="71"/>
        <v>2354.4</v>
      </c>
      <c r="H57" s="74">
        <f t="shared" si="72"/>
        <v>1</v>
      </c>
      <c r="I57" s="27">
        <f t="shared" si="73"/>
        <v>2354.4</v>
      </c>
      <c r="J57" s="76">
        <f t="shared" si="74"/>
        <v>1</v>
      </c>
      <c r="K57" s="27">
        <f t="shared" si="75"/>
        <v>2354.4</v>
      </c>
      <c r="L57" s="76">
        <f t="shared" si="76"/>
        <v>1</v>
      </c>
      <c r="M57" s="27">
        <f t="shared" si="77"/>
        <v>2354.4</v>
      </c>
      <c r="N57" s="76">
        <f t="shared" si="78"/>
        <v>1</v>
      </c>
      <c r="O57" s="27">
        <f t="shared" si="79"/>
        <v>2354.4</v>
      </c>
      <c r="P57" s="76">
        <f t="shared" si="80"/>
        <v>1</v>
      </c>
      <c r="Q57" s="27">
        <f t="shared" si="81"/>
        <v>2354.4</v>
      </c>
      <c r="R57" s="76">
        <f t="shared" si="82"/>
        <v>1</v>
      </c>
      <c r="S57" s="27">
        <f t="shared" si="83"/>
        <v>2354.4</v>
      </c>
      <c r="T57" s="76">
        <f t="shared" si="84"/>
        <v>1</v>
      </c>
      <c r="U57" s="27">
        <f t="shared" si="85"/>
        <v>2354.4</v>
      </c>
      <c r="V57" s="76">
        <f t="shared" si="86"/>
        <v>1</v>
      </c>
      <c r="W57" s="27">
        <f t="shared" si="87"/>
        <v>2354.4</v>
      </c>
      <c r="X57" s="76">
        <f t="shared" si="88"/>
        <v>1</v>
      </c>
      <c r="Y57" s="27">
        <f t="shared" si="89"/>
        <v>2354.4</v>
      </c>
      <c r="Z57" s="76">
        <f t="shared" si="90"/>
        <v>1</v>
      </c>
      <c r="AA57" s="25"/>
      <c r="AB57" s="25"/>
      <c r="AC57" s="25"/>
      <c r="AD57" s="25"/>
      <c r="AE57" s="25"/>
      <c r="AF57" s="25"/>
    </row>
    <row r="58" ht="15.75" customHeight="1">
      <c r="A58" s="25"/>
      <c r="B58" s="30" t="str">
        <f t="shared" si="66"/>
        <v>Poste 10</v>
      </c>
      <c r="C58" s="73">
        <f t="shared" si="67"/>
        <v>3887.666667</v>
      </c>
      <c r="D58" s="74">
        <f t="shared" si="68"/>
        <v>1</v>
      </c>
      <c r="E58" s="27">
        <f t="shared" si="69"/>
        <v>3887.666667</v>
      </c>
      <c r="F58" s="76">
        <f t="shared" si="70"/>
        <v>1</v>
      </c>
      <c r="G58" s="27">
        <f t="shared" si="71"/>
        <v>3887.666667</v>
      </c>
      <c r="H58" s="74">
        <f t="shared" si="72"/>
        <v>1</v>
      </c>
      <c r="I58" s="27">
        <f t="shared" si="73"/>
        <v>3887.666667</v>
      </c>
      <c r="J58" s="76">
        <f t="shared" si="74"/>
        <v>1</v>
      </c>
      <c r="K58" s="27">
        <f t="shared" si="75"/>
        <v>3887.666667</v>
      </c>
      <c r="L58" s="76">
        <f t="shared" si="76"/>
        <v>1</v>
      </c>
      <c r="M58" s="27">
        <f t="shared" si="77"/>
        <v>3887.666667</v>
      </c>
      <c r="N58" s="76">
        <f t="shared" si="78"/>
        <v>1</v>
      </c>
      <c r="O58" s="27">
        <f t="shared" si="79"/>
        <v>3887.666667</v>
      </c>
      <c r="P58" s="76">
        <f t="shared" si="80"/>
        <v>1</v>
      </c>
      <c r="Q58" s="27">
        <f t="shared" si="81"/>
        <v>3887.666667</v>
      </c>
      <c r="R58" s="76">
        <f t="shared" si="82"/>
        <v>1</v>
      </c>
      <c r="S58" s="27">
        <f t="shared" si="83"/>
        <v>3887.666667</v>
      </c>
      <c r="T58" s="76">
        <f t="shared" si="84"/>
        <v>1</v>
      </c>
      <c r="U58" s="27">
        <f t="shared" si="85"/>
        <v>3887.666667</v>
      </c>
      <c r="V58" s="76">
        <f t="shared" si="86"/>
        <v>1</v>
      </c>
      <c r="W58" s="27">
        <f t="shared" si="87"/>
        <v>3887.666667</v>
      </c>
      <c r="X58" s="76">
        <f t="shared" si="88"/>
        <v>1</v>
      </c>
      <c r="Y58" s="27">
        <f t="shared" si="89"/>
        <v>3887.666667</v>
      </c>
      <c r="Z58" s="76">
        <f t="shared" si="90"/>
        <v>1</v>
      </c>
      <c r="AA58" s="25"/>
      <c r="AB58" s="25"/>
      <c r="AC58" s="25"/>
      <c r="AD58" s="25"/>
      <c r="AE58" s="25"/>
      <c r="AF58" s="25"/>
    </row>
    <row r="59" ht="15.75" customHeight="1">
      <c r="A59" s="25"/>
      <c r="B59" s="30" t="str">
        <f t="shared" si="66"/>
        <v>Poste 11</v>
      </c>
      <c r="C59" s="73">
        <f t="shared" si="67"/>
        <v>2180</v>
      </c>
      <c r="D59" s="74">
        <f t="shared" si="68"/>
        <v>1</v>
      </c>
      <c r="E59" s="27">
        <f t="shared" si="69"/>
        <v>2180</v>
      </c>
      <c r="F59" s="76">
        <f t="shared" si="70"/>
        <v>1</v>
      </c>
      <c r="G59" s="27">
        <f t="shared" si="71"/>
        <v>2180</v>
      </c>
      <c r="H59" s="74">
        <f t="shared" si="72"/>
        <v>1</v>
      </c>
      <c r="I59" s="27">
        <f t="shared" si="73"/>
        <v>2180</v>
      </c>
      <c r="J59" s="76">
        <f t="shared" si="74"/>
        <v>1</v>
      </c>
      <c r="K59" s="27">
        <f t="shared" si="75"/>
        <v>2180</v>
      </c>
      <c r="L59" s="76">
        <f t="shared" si="76"/>
        <v>1</v>
      </c>
      <c r="M59" s="27">
        <f t="shared" si="77"/>
        <v>2180</v>
      </c>
      <c r="N59" s="76">
        <f t="shared" si="78"/>
        <v>1</v>
      </c>
      <c r="O59" s="27">
        <f t="shared" si="79"/>
        <v>2180</v>
      </c>
      <c r="P59" s="76">
        <f t="shared" si="80"/>
        <v>1</v>
      </c>
      <c r="Q59" s="27">
        <f t="shared" si="81"/>
        <v>2180</v>
      </c>
      <c r="R59" s="76">
        <f t="shared" si="82"/>
        <v>1</v>
      </c>
      <c r="S59" s="27">
        <f t="shared" si="83"/>
        <v>2180</v>
      </c>
      <c r="T59" s="76">
        <f t="shared" si="84"/>
        <v>1</v>
      </c>
      <c r="U59" s="27">
        <f t="shared" si="85"/>
        <v>2180</v>
      </c>
      <c r="V59" s="76">
        <f t="shared" si="86"/>
        <v>1</v>
      </c>
      <c r="W59" s="27">
        <f t="shared" si="87"/>
        <v>2180</v>
      </c>
      <c r="X59" s="76">
        <f t="shared" si="88"/>
        <v>1</v>
      </c>
      <c r="Y59" s="27">
        <f t="shared" si="89"/>
        <v>2180</v>
      </c>
      <c r="Z59" s="76">
        <f t="shared" si="90"/>
        <v>1</v>
      </c>
      <c r="AA59" s="25"/>
      <c r="AB59" s="25"/>
      <c r="AC59" s="25"/>
      <c r="AD59" s="25"/>
      <c r="AE59" s="25"/>
      <c r="AF59" s="25"/>
    </row>
    <row r="60" ht="15.75" customHeight="1">
      <c r="A60" s="25"/>
      <c r="B60" s="30" t="str">
        <f t="shared" si="66"/>
        <v>Poste 12</v>
      </c>
      <c r="C60" s="73">
        <f t="shared" si="67"/>
        <v>2426.666667</v>
      </c>
      <c r="D60" s="74">
        <f t="shared" si="68"/>
        <v>1</v>
      </c>
      <c r="E60" s="27">
        <f t="shared" si="69"/>
        <v>2426.666667</v>
      </c>
      <c r="F60" s="76">
        <f t="shared" si="70"/>
        <v>1</v>
      </c>
      <c r="G60" s="27">
        <f t="shared" si="71"/>
        <v>2426.666667</v>
      </c>
      <c r="H60" s="74">
        <f t="shared" si="72"/>
        <v>1</v>
      </c>
      <c r="I60" s="27">
        <f t="shared" si="73"/>
        <v>2426.666667</v>
      </c>
      <c r="J60" s="76">
        <f t="shared" si="74"/>
        <v>1</v>
      </c>
      <c r="K60" s="27">
        <f t="shared" si="75"/>
        <v>2426.666667</v>
      </c>
      <c r="L60" s="76">
        <f t="shared" si="76"/>
        <v>1</v>
      </c>
      <c r="M60" s="27">
        <f t="shared" si="77"/>
        <v>2426.666667</v>
      </c>
      <c r="N60" s="76">
        <f t="shared" si="78"/>
        <v>1</v>
      </c>
      <c r="O60" s="27">
        <f t="shared" si="79"/>
        <v>2426.666667</v>
      </c>
      <c r="P60" s="76">
        <f t="shared" si="80"/>
        <v>1</v>
      </c>
      <c r="Q60" s="27">
        <f t="shared" si="81"/>
        <v>2426.666667</v>
      </c>
      <c r="R60" s="76">
        <f t="shared" si="82"/>
        <v>1</v>
      </c>
      <c r="S60" s="27">
        <f t="shared" si="83"/>
        <v>2426.666667</v>
      </c>
      <c r="T60" s="76">
        <f t="shared" si="84"/>
        <v>1</v>
      </c>
      <c r="U60" s="27">
        <f t="shared" si="85"/>
        <v>2426.666667</v>
      </c>
      <c r="V60" s="76">
        <f t="shared" si="86"/>
        <v>1</v>
      </c>
      <c r="W60" s="27">
        <f t="shared" si="87"/>
        <v>2426.666667</v>
      </c>
      <c r="X60" s="76">
        <f t="shared" si="88"/>
        <v>1</v>
      </c>
      <c r="Y60" s="27">
        <f t="shared" si="89"/>
        <v>2426.666667</v>
      </c>
      <c r="Z60" s="76">
        <f t="shared" si="90"/>
        <v>1</v>
      </c>
      <c r="AA60" s="25"/>
      <c r="AB60" s="25"/>
      <c r="AC60" s="25"/>
      <c r="AD60" s="25"/>
      <c r="AE60" s="25"/>
      <c r="AF60" s="25"/>
    </row>
    <row r="61" ht="15.75" customHeight="1">
      <c r="A61" s="25"/>
      <c r="B61" s="30" t="str">
        <f t="shared" si="66"/>
        <v>Poste 13</v>
      </c>
      <c r="C61" s="73">
        <f t="shared" si="67"/>
        <v>2180</v>
      </c>
      <c r="D61" s="74">
        <f t="shared" si="68"/>
        <v>1</v>
      </c>
      <c r="E61" s="27">
        <f t="shared" si="69"/>
        <v>2180</v>
      </c>
      <c r="F61" s="76">
        <f t="shared" si="70"/>
        <v>1</v>
      </c>
      <c r="G61" s="27">
        <f t="shared" si="71"/>
        <v>2180</v>
      </c>
      <c r="H61" s="74">
        <f t="shared" si="72"/>
        <v>1</v>
      </c>
      <c r="I61" s="27">
        <f t="shared" si="73"/>
        <v>2180</v>
      </c>
      <c r="J61" s="76">
        <f t="shared" si="74"/>
        <v>1</v>
      </c>
      <c r="K61" s="27">
        <f t="shared" si="75"/>
        <v>2180</v>
      </c>
      <c r="L61" s="76">
        <f t="shared" si="76"/>
        <v>1</v>
      </c>
      <c r="M61" s="27">
        <f t="shared" si="77"/>
        <v>2180</v>
      </c>
      <c r="N61" s="76">
        <f t="shared" si="78"/>
        <v>1</v>
      </c>
      <c r="O61" s="27">
        <f t="shared" si="79"/>
        <v>2180</v>
      </c>
      <c r="P61" s="76">
        <f t="shared" si="80"/>
        <v>1</v>
      </c>
      <c r="Q61" s="27">
        <f t="shared" si="81"/>
        <v>2180</v>
      </c>
      <c r="R61" s="76">
        <f t="shared" si="82"/>
        <v>1</v>
      </c>
      <c r="S61" s="27">
        <f t="shared" si="83"/>
        <v>2180</v>
      </c>
      <c r="T61" s="76">
        <f t="shared" si="84"/>
        <v>1</v>
      </c>
      <c r="U61" s="27">
        <f t="shared" si="85"/>
        <v>2180</v>
      </c>
      <c r="V61" s="76">
        <f t="shared" si="86"/>
        <v>1</v>
      </c>
      <c r="W61" s="27">
        <f t="shared" si="87"/>
        <v>2180</v>
      </c>
      <c r="X61" s="76">
        <f t="shared" si="88"/>
        <v>1</v>
      </c>
      <c r="Y61" s="27">
        <f t="shared" si="89"/>
        <v>2180</v>
      </c>
      <c r="Z61" s="76">
        <f t="shared" si="90"/>
        <v>1</v>
      </c>
      <c r="AA61" s="25"/>
      <c r="AB61" s="25"/>
      <c r="AC61" s="25"/>
      <c r="AD61" s="25"/>
      <c r="AE61" s="25"/>
      <c r="AF61" s="25"/>
    </row>
    <row r="62" ht="15.75" customHeight="1">
      <c r="A62" s="25"/>
      <c r="B62" s="30" t="str">
        <f t="shared" si="66"/>
        <v>Poste 14</v>
      </c>
      <c r="C62" s="73">
        <f t="shared" si="67"/>
        <v>3013.333333</v>
      </c>
      <c r="D62" s="74">
        <f t="shared" si="68"/>
        <v>1</v>
      </c>
      <c r="E62" s="27">
        <f t="shared" si="69"/>
        <v>3013.333333</v>
      </c>
      <c r="F62" s="76">
        <f t="shared" si="70"/>
        <v>1</v>
      </c>
      <c r="G62" s="27">
        <f t="shared" si="71"/>
        <v>3013.333333</v>
      </c>
      <c r="H62" s="74">
        <f t="shared" si="72"/>
        <v>1</v>
      </c>
      <c r="I62" s="27">
        <f t="shared" si="73"/>
        <v>3013.333333</v>
      </c>
      <c r="J62" s="76">
        <f t="shared" si="74"/>
        <v>1</v>
      </c>
      <c r="K62" s="27">
        <f t="shared" si="75"/>
        <v>3013.333333</v>
      </c>
      <c r="L62" s="76">
        <f t="shared" si="76"/>
        <v>1</v>
      </c>
      <c r="M62" s="27">
        <f t="shared" si="77"/>
        <v>3013.333333</v>
      </c>
      <c r="N62" s="76">
        <f t="shared" si="78"/>
        <v>1</v>
      </c>
      <c r="O62" s="27">
        <f t="shared" si="79"/>
        <v>3013.333333</v>
      </c>
      <c r="P62" s="76">
        <f t="shared" si="80"/>
        <v>1</v>
      </c>
      <c r="Q62" s="27">
        <f t="shared" si="81"/>
        <v>3013.333333</v>
      </c>
      <c r="R62" s="76">
        <f t="shared" si="82"/>
        <v>1</v>
      </c>
      <c r="S62" s="27">
        <f t="shared" si="83"/>
        <v>3013.333333</v>
      </c>
      <c r="T62" s="76">
        <f t="shared" si="84"/>
        <v>1</v>
      </c>
      <c r="U62" s="27">
        <f t="shared" si="85"/>
        <v>3013.333333</v>
      </c>
      <c r="V62" s="76">
        <f t="shared" si="86"/>
        <v>1</v>
      </c>
      <c r="W62" s="27">
        <f t="shared" si="87"/>
        <v>3013.333333</v>
      </c>
      <c r="X62" s="76">
        <f t="shared" si="88"/>
        <v>1</v>
      </c>
      <c r="Y62" s="27">
        <f t="shared" si="89"/>
        <v>3013.333333</v>
      </c>
      <c r="Z62" s="76">
        <f t="shared" si="90"/>
        <v>1</v>
      </c>
      <c r="AA62" s="25"/>
      <c r="AB62" s="25"/>
      <c r="AC62" s="25"/>
      <c r="AD62" s="25"/>
      <c r="AE62" s="25"/>
      <c r="AF62" s="25"/>
    </row>
    <row r="63" ht="15.75" customHeight="1">
      <c r="A63" s="25"/>
      <c r="B63" s="30" t="str">
        <f>IF(YEAR(AC17)=2024,AB17,"")</f>
        <v>Poste 15</v>
      </c>
      <c r="C63" s="73">
        <f t="array" ref="C63">IF($AC17=C$48,INDEX($AB$2:$AF$17,MATCH($B63,$AB$2:$AB$17,0),3)/12,0)</f>
        <v>4166.666667</v>
      </c>
      <c r="D63" s="74">
        <f t="shared" si="68"/>
        <v>1</v>
      </c>
      <c r="E63" s="27">
        <f t="shared" si="69"/>
        <v>4166.666667</v>
      </c>
      <c r="F63" s="76">
        <f t="shared" si="70"/>
        <v>1</v>
      </c>
      <c r="G63" s="27">
        <f t="shared" si="71"/>
        <v>4166.666667</v>
      </c>
      <c r="H63" s="74">
        <f t="shared" si="72"/>
        <v>1</v>
      </c>
      <c r="I63" s="27">
        <f t="shared" si="73"/>
        <v>4166.666667</v>
      </c>
      <c r="J63" s="76">
        <f t="shared" si="74"/>
        <v>1</v>
      </c>
      <c r="K63" s="27">
        <f t="shared" si="75"/>
        <v>4166.666667</v>
      </c>
      <c r="L63" s="76">
        <f t="shared" si="76"/>
        <v>1</v>
      </c>
      <c r="M63" s="27">
        <f t="shared" si="77"/>
        <v>4166.666667</v>
      </c>
      <c r="N63" s="76">
        <f t="shared" si="78"/>
        <v>1</v>
      </c>
      <c r="O63" s="27">
        <f t="shared" si="79"/>
        <v>4166.666667</v>
      </c>
      <c r="P63" s="76">
        <f t="shared" si="80"/>
        <v>1</v>
      </c>
      <c r="Q63" s="27">
        <f t="shared" si="81"/>
        <v>4166.666667</v>
      </c>
      <c r="R63" s="76">
        <f t="shared" si="82"/>
        <v>1</v>
      </c>
      <c r="S63" s="27">
        <f t="shared" si="83"/>
        <v>4166.666667</v>
      </c>
      <c r="T63" s="76">
        <f t="shared" si="84"/>
        <v>1</v>
      </c>
      <c r="U63" s="27">
        <f t="shared" si="85"/>
        <v>4166.666667</v>
      </c>
      <c r="V63" s="76">
        <f t="shared" si="86"/>
        <v>1</v>
      </c>
      <c r="W63" s="27">
        <f t="shared" si="87"/>
        <v>4166.666667</v>
      </c>
      <c r="X63" s="76">
        <f t="shared" si="88"/>
        <v>1</v>
      </c>
      <c r="Y63" s="27">
        <f t="shared" si="89"/>
        <v>4166.666667</v>
      </c>
      <c r="Z63" s="76">
        <f t="shared" si="90"/>
        <v>1</v>
      </c>
      <c r="AA63" s="25"/>
      <c r="AB63" s="25"/>
      <c r="AC63" s="25"/>
      <c r="AD63" s="25"/>
      <c r="AE63" s="25"/>
      <c r="AF63" s="25"/>
    </row>
    <row r="64" ht="15.75" customHeight="1">
      <c r="A64" s="25"/>
      <c r="B64" s="25"/>
      <c r="C64" s="25"/>
      <c r="D64" s="76"/>
      <c r="E64" s="25"/>
      <c r="F64" s="76"/>
      <c r="G64" s="25"/>
      <c r="H64" s="76"/>
      <c r="I64" s="25"/>
      <c r="J64" s="76"/>
      <c r="K64" s="25"/>
      <c r="L64" s="76"/>
      <c r="M64" s="25"/>
      <c r="N64" s="76"/>
      <c r="O64" s="25"/>
      <c r="P64" s="76"/>
      <c r="Q64" s="25"/>
      <c r="R64" s="76"/>
      <c r="S64" s="25"/>
      <c r="T64" s="76"/>
      <c r="U64" s="25"/>
      <c r="V64" s="76"/>
      <c r="W64" s="25"/>
      <c r="X64" s="76"/>
      <c r="Y64" s="25"/>
      <c r="Z64" s="76"/>
      <c r="AA64" s="25"/>
      <c r="AB64" s="25"/>
      <c r="AC64" s="25"/>
      <c r="AD64" s="25"/>
      <c r="AE64" s="25"/>
      <c r="AF64" s="25"/>
    </row>
    <row r="65" ht="15.75" customHeight="1">
      <c r="A65" s="5"/>
      <c r="B65" s="25"/>
      <c r="C65" s="25"/>
      <c r="D65" s="76"/>
      <c r="E65" s="25"/>
      <c r="F65" s="76"/>
      <c r="G65" s="25"/>
      <c r="H65" s="76"/>
      <c r="I65" s="25"/>
      <c r="J65" s="76"/>
      <c r="K65" s="25"/>
      <c r="L65" s="76"/>
      <c r="M65" s="25"/>
      <c r="N65" s="76"/>
      <c r="O65" s="25"/>
      <c r="P65" s="76"/>
      <c r="Q65" s="25"/>
      <c r="R65" s="76"/>
      <c r="S65" s="25"/>
      <c r="T65" s="76"/>
      <c r="U65" s="25"/>
      <c r="V65" s="76"/>
      <c r="W65" s="25"/>
      <c r="X65" s="76"/>
      <c r="Y65" s="25"/>
      <c r="Z65" s="76"/>
      <c r="AA65" s="25"/>
      <c r="AB65" s="25"/>
      <c r="AC65" s="25"/>
      <c r="AD65" s="25"/>
      <c r="AE65" s="25"/>
      <c r="AF65" s="25"/>
    </row>
    <row r="66" ht="15.75" customHeight="1">
      <c r="A66" s="25"/>
      <c r="B66" s="22" t="s">
        <v>75</v>
      </c>
      <c r="C66" s="86">
        <f>SUM(C49:C63)</f>
        <v>50737.93333</v>
      </c>
      <c r="D66" s="88"/>
      <c r="E66" s="86">
        <f>SUM(E49:E63)</f>
        <v>50737.93333</v>
      </c>
      <c r="F66" s="88"/>
      <c r="G66" s="86">
        <f>SUM(G49:G63)</f>
        <v>50737.93333</v>
      </c>
      <c r="H66" s="88"/>
      <c r="I66" s="86">
        <f>SUM(I49:I63)</f>
        <v>50737.93333</v>
      </c>
      <c r="J66" s="88"/>
      <c r="K66" s="86">
        <f>SUM(K49:K63)</f>
        <v>50737.93333</v>
      </c>
      <c r="L66" s="88"/>
      <c r="M66" s="86">
        <f>SUM(M49:M63)</f>
        <v>50737.93333</v>
      </c>
      <c r="N66" s="88"/>
      <c r="O66" s="86">
        <f>SUM(O49:O63)</f>
        <v>50737.93333</v>
      </c>
      <c r="P66" s="88"/>
      <c r="Q66" s="86">
        <f>SUM(Q49:Q63)</f>
        <v>50737.93333</v>
      </c>
      <c r="R66" s="88"/>
      <c r="S66" s="86">
        <f>SUM(S49:S63)</f>
        <v>50737.93333</v>
      </c>
      <c r="T66" s="88"/>
      <c r="U66" s="86">
        <f>SUM(U49:U63)</f>
        <v>50737.93333</v>
      </c>
      <c r="V66" s="88"/>
      <c r="W66" s="86">
        <f>SUM(W49:W63)</f>
        <v>50737.93333</v>
      </c>
      <c r="X66" s="88"/>
      <c r="Y66" s="86">
        <f>SUM(Y49:Y63)</f>
        <v>50737.93333</v>
      </c>
      <c r="Z66" s="88"/>
      <c r="AA66" s="5"/>
      <c r="AB66" s="5"/>
      <c r="AC66" s="5"/>
      <c r="AD66" s="5"/>
      <c r="AE66" s="5"/>
      <c r="AF66" s="5"/>
    </row>
    <row r="67" ht="15.75" customHeight="1">
      <c r="A67" s="25"/>
      <c r="B67" s="111" t="s">
        <v>77</v>
      </c>
      <c r="C67" s="112">
        <f>SUM(D49:D63)</f>
        <v>15</v>
      </c>
      <c r="D67" s="114"/>
      <c r="E67" s="112">
        <f>SUM(F49:F63)</f>
        <v>15</v>
      </c>
      <c r="F67" s="114"/>
      <c r="G67" s="112">
        <f>SUM(H49:H63)</f>
        <v>15</v>
      </c>
      <c r="H67" s="114"/>
      <c r="I67" s="112">
        <f>SUM(J49:J63)</f>
        <v>15</v>
      </c>
      <c r="J67" s="114"/>
      <c r="K67" s="112">
        <f>SUM(L49:L63)</f>
        <v>15</v>
      </c>
      <c r="L67" s="114"/>
      <c r="M67" s="112">
        <f>SUM(N49:N63)</f>
        <v>15</v>
      </c>
      <c r="N67" s="114"/>
      <c r="O67" s="112">
        <f>SUM(P49:P63)</f>
        <v>15</v>
      </c>
      <c r="P67" s="114"/>
      <c r="Q67" s="112">
        <f>SUM(R49:R63)</f>
        <v>15</v>
      </c>
      <c r="R67" s="114"/>
      <c r="S67" s="112">
        <f>SUM(T49:T63)</f>
        <v>15</v>
      </c>
      <c r="T67" s="114"/>
      <c r="U67" s="112">
        <f>SUM(V49:V63)</f>
        <v>15</v>
      </c>
      <c r="V67" s="114"/>
      <c r="W67" s="112">
        <f>SUM(X49:X63)</f>
        <v>15</v>
      </c>
      <c r="X67" s="114"/>
      <c r="Y67" s="112">
        <f>SUM(Z49:Z63)</f>
        <v>15</v>
      </c>
      <c r="Z67" s="76"/>
      <c r="AA67" s="25"/>
      <c r="AB67" s="25"/>
      <c r="AC67" s="25"/>
      <c r="AD67" s="25"/>
      <c r="AE67" s="25"/>
      <c r="AF67" s="25"/>
    </row>
    <row r="68" ht="15.75" customHeight="1">
      <c r="A68" s="25"/>
      <c r="B68" s="93" t="s">
        <v>79</v>
      </c>
      <c r="C68" s="94">
        <f>C67-Y41</f>
        <v>1</v>
      </c>
      <c r="D68" s="96"/>
      <c r="E68" s="94">
        <f>E67-C67</f>
        <v>0</v>
      </c>
      <c r="F68" s="96"/>
      <c r="G68" s="94">
        <f>G67-E67</f>
        <v>0</v>
      </c>
      <c r="H68" s="96"/>
      <c r="I68" s="94">
        <f>I67-G67</f>
        <v>0</v>
      </c>
      <c r="J68" s="96"/>
      <c r="K68" s="94">
        <f>K67-I67</f>
        <v>0</v>
      </c>
      <c r="L68" s="96"/>
      <c r="M68" s="94">
        <f>M67-K67</f>
        <v>0</v>
      </c>
      <c r="N68" s="96"/>
      <c r="O68" s="94">
        <f>O67-M67</f>
        <v>0</v>
      </c>
      <c r="P68" s="96"/>
      <c r="Q68" s="94">
        <f>Q67-O67</f>
        <v>0</v>
      </c>
      <c r="R68" s="96"/>
      <c r="S68" s="94">
        <f>S67-Q67</f>
        <v>0</v>
      </c>
      <c r="T68" s="96"/>
      <c r="U68" s="94">
        <f>U67-S67</f>
        <v>0</v>
      </c>
      <c r="V68" s="96"/>
      <c r="W68" s="94">
        <f>W67-U67</f>
        <v>0</v>
      </c>
      <c r="X68" s="96"/>
      <c r="Y68" s="94">
        <f>Y67-W67</f>
        <v>0</v>
      </c>
      <c r="Z68" s="76"/>
      <c r="AA68" s="25"/>
      <c r="AB68" s="25"/>
      <c r="AC68" s="25"/>
      <c r="AD68" s="25"/>
      <c r="AE68" s="25"/>
      <c r="AF68" s="25"/>
    </row>
    <row r="69" ht="15.75" customHeight="1">
      <c r="A69" s="25"/>
      <c r="B69" s="25"/>
      <c r="C69" s="25"/>
      <c r="D69" s="76"/>
      <c r="E69" s="25"/>
      <c r="F69" s="76"/>
      <c r="G69" s="25"/>
      <c r="H69" s="76"/>
      <c r="I69" s="25"/>
      <c r="J69" s="76"/>
      <c r="K69" s="25"/>
      <c r="L69" s="76"/>
      <c r="M69" s="25"/>
      <c r="N69" s="76"/>
      <c r="O69" s="25"/>
      <c r="P69" s="76"/>
      <c r="Q69" s="25"/>
      <c r="R69" s="76"/>
      <c r="S69" s="25"/>
      <c r="T69" s="76"/>
      <c r="U69" s="25"/>
      <c r="V69" s="76"/>
      <c r="W69" s="25"/>
      <c r="X69" s="76"/>
      <c r="Y69" s="25"/>
      <c r="Z69" s="76"/>
      <c r="AA69" s="25"/>
      <c r="AB69" s="25"/>
      <c r="AC69" s="25"/>
      <c r="AD69" s="25"/>
      <c r="AE69" s="25"/>
      <c r="AF69" s="25"/>
    </row>
    <row r="70" ht="15.75" customHeight="1">
      <c r="A70" s="25"/>
      <c r="B70" s="25"/>
      <c r="C70" s="25"/>
      <c r="D70" s="76"/>
      <c r="E70" s="25"/>
      <c r="F70" s="76"/>
      <c r="G70" s="25"/>
      <c r="H70" s="76"/>
      <c r="I70" s="25"/>
      <c r="J70" s="76"/>
      <c r="K70" s="25"/>
      <c r="L70" s="76"/>
      <c r="M70" s="25"/>
      <c r="N70" s="76"/>
      <c r="O70" s="25"/>
      <c r="P70" s="76"/>
      <c r="Q70" s="25"/>
      <c r="R70" s="76"/>
      <c r="S70" s="25"/>
      <c r="T70" s="76"/>
      <c r="U70" s="25"/>
      <c r="V70" s="76"/>
      <c r="W70" s="25"/>
      <c r="X70" s="76"/>
      <c r="Y70" s="25"/>
      <c r="Z70" s="76"/>
      <c r="AA70" s="25"/>
      <c r="AB70" s="25"/>
      <c r="AC70" s="25"/>
      <c r="AD70" s="25"/>
      <c r="AE70" s="25"/>
      <c r="AF70" s="25"/>
    </row>
    <row r="71" ht="15.75" customHeight="1">
      <c r="A71" s="25"/>
      <c r="B71" s="25"/>
      <c r="C71" s="25"/>
      <c r="D71" s="76"/>
      <c r="E71" s="25"/>
      <c r="F71" s="76"/>
      <c r="G71" s="25"/>
      <c r="H71" s="76"/>
      <c r="I71" s="25"/>
      <c r="J71" s="76"/>
      <c r="K71" s="25"/>
      <c r="L71" s="76"/>
      <c r="M71" s="25"/>
      <c r="N71" s="76"/>
      <c r="O71" s="25"/>
      <c r="P71" s="76"/>
      <c r="Q71" s="25"/>
      <c r="R71" s="76"/>
      <c r="S71" s="25"/>
      <c r="T71" s="76"/>
      <c r="U71" s="25"/>
      <c r="V71" s="76"/>
      <c r="W71" s="25"/>
      <c r="X71" s="76"/>
      <c r="Y71" s="25"/>
      <c r="Z71" s="76"/>
      <c r="AA71" s="25"/>
      <c r="AB71" s="25"/>
      <c r="AC71" s="25"/>
      <c r="AD71" s="25"/>
      <c r="AE71" s="25"/>
      <c r="AF71" s="25"/>
    </row>
    <row r="72" ht="15.75" customHeight="1">
      <c r="A72" s="25"/>
      <c r="B72" s="25"/>
      <c r="C72" s="25"/>
      <c r="D72" s="76"/>
      <c r="E72" s="25"/>
      <c r="F72" s="76"/>
      <c r="G72" s="25"/>
      <c r="H72" s="76"/>
      <c r="I72" s="25"/>
      <c r="J72" s="76"/>
      <c r="K72" s="25"/>
      <c r="L72" s="76"/>
      <c r="M72" s="25"/>
      <c r="N72" s="76"/>
      <c r="O72" s="25"/>
      <c r="P72" s="76"/>
      <c r="Q72" s="25"/>
      <c r="R72" s="76"/>
      <c r="S72" s="25"/>
      <c r="T72" s="76"/>
      <c r="U72" s="25"/>
      <c r="V72" s="76"/>
      <c r="W72" s="25"/>
      <c r="X72" s="76"/>
      <c r="Y72" s="25"/>
      <c r="Z72" s="76"/>
      <c r="AA72" s="25"/>
      <c r="AB72" s="25"/>
      <c r="AC72" s="25"/>
      <c r="AD72" s="25"/>
      <c r="AE72" s="25"/>
      <c r="AF72" s="25"/>
    </row>
    <row r="73" ht="15.75" customHeight="1">
      <c r="A73" s="25"/>
      <c r="B73" s="25"/>
      <c r="C73" s="25"/>
      <c r="D73" s="76"/>
      <c r="E73" s="25"/>
      <c r="F73" s="76"/>
      <c r="G73" s="25"/>
      <c r="H73" s="76"/>
      <c r="I73" s="25"/>
      <c r="J73" s="76"/>
      <c r="K73" s="25"/>
      <c r="L73" s="76"/>
      <c r="M73" s="25"/>
      <c r="N73" s="76"/>
      <c r="O73" s="25"/>
      <c r="P73" s="76"/>
      <c r="Q73" s="25"/>
      <c r="R73" s="76"/>
      <c r="S73" s="25"/>
      <c r="T73" s="76"/>
      <c r="U73" s="25"/>
      <c r="V73" s="76"/>
      <c r="W73" s="25"/>
      <c r="X73" s="76"/>
      <c r="Y73" s="25"/>
      <c r="Z73" s="76"/>
      <c r="AA73" s="25"/>
      <c r="AB73" s="25"/>
      <c r="AC73" s="25"/>
      <c r="AD73" s="25"/>
      <c r="AE73" s="25"/>
      <c r="AF73" s="25"/>
    </row>
    <row r="74" ht="15.75" customHeight="1">
      <c r="A74" s="25"/>
      <c r="B74" s="25"/>
      <c r="C74" s="25"/>
      <c r="D74" s="76"/>
      <c r="E74" s="25"/>
      <c r="F74" s="76"/>
      <c r="G74" s="25"/>
      <c r="H74" s="76"/>
      <c r="I74" s="25"/>
      <c r="J74" s="76"/>
      <c r="K74" s="25"/>
      <c r="L74" s="76"/>
      <c r="M74" s="25"/>
      <c r="N74" s="76"/>
      <c r="O74" s="25"/>
      <c r="P74" s="76"/>
      <c r="Q74" s="25"/>
      <c r="R74" s="76"/>
      <c r="S74" s="25"/>
      <c r="T74" s="76"/>
      <c r="U74" s="25"/>
      <c r="V74" s="76"/>
      <c r="W74" s="25"/>
      <c r="X74" s="76"/>
      <c r="Y74" s="25"/>
      <c r="Z74" s="76"/>
      <c r="AA74" s="25"/>
      <c r="AB74" s="25"/>
      <c r="AC74" s="25"/>
      <c r="AD74" s="25"/>
      <c r="AE74" s="25"/>
      <c r="AF74" s="25"/>
    </row>
    <row r="75" ht="15.75" customHeight="1">
      <c r="A75" s="25"/>
      <c r="B75" s="25"/>
      <c r="C75" s="25"/>
      <c r="D75" s="76"/>
      <c r="E75" s="25"/>
      <c r="F75" s="76"/>
      <c r="G75" s="25"/>
      <c r="H75" s="76"/>
      <c r="I75" s="25"/>
      <c r="J75" s="76"/>
      <c r="K75" s="25"/>
      <c r="L75" s="76"/>
      <c r="M75" s="25"/>
      <c r="N75" s="76"/>
      <c r="O75" s="25"/>
      <c r="P75" s="76"/>
      <c r="Q75" s="25"/>
      <c r="R75" s="76"/>
      <c r="S75" s="25"/>
      <c r="T75" s="76"/>
      <c r="U75" s="25"/>
      <c r="V75" s="76"/>
      <c r="W75" s="25"/>
      <c r="X75" s="76"/>
      <c r="Y75" s="25"/>
      <c r="Z75" s="76"/>
      <c r="AA75" s="25"/>
      <c r="AB75" s="25"/>
      <c r="AC75" s="25"/>
      <c r="AD75" s="25"/>
      <c r="AE75" s="25"/>
      <c r="AF75" s="25"/>
    </row>
    <row r="76" ht="15.75" customHeight="1">
      <c r="A76" s="25"/>
      <c r="B76" s="25"/>
      <c r="C76" s="25"/>
      <c r="D76" s="76"/>
      <c r="E76" s="25"/>
      <c r="F76" s="76"/>
      <c r="G76" s="25"/>
      <c r="H76" s="76"/>
      <c r="I76" s="25"/>
      <c r="J76" s="76"/>
      <c r="K76" s="25"/>
      <c r="L76" s="76"/>
      <c r="M76" s="25"/>
      <c r="N76" s="76"/>
      <c r="O76" s="25"/>
      <c r="P76" s="76"/>
      <c r="Q76" s="25"/>
      <c r="R76" s="76"/>
      <c r="S76" s="25"/>
      <c r="T76" s="76"/>
      <c r="U76" s="25"/>
      <c r="V76" s="76"/>
      <c r="W76" s="25"/>
      <c r="X76" s="76"/>
      <c r="Y76" s="25"/>
      <c r="Z76" s="76"/>
      <c r="AA76" s="25"/>
      <c r="AB76" s="25"/>
      <c r="AC76" s="25"/>
      <c r="AD76" s="25"/>
      <c r="AE76" s="25"/>
      <c r="AF76" s="25"/>
    </row>
    <row r="77" ht="15.75" customHeight="1">
      <c r="A77" s="25"/>
      <c r="B77" s="25"/>
      <c r="C77" s="25"/>
      <c r="D77" s="76"/>
      <c r="E77" s="25"/>
      <c r="F77" s="76"/>
      <c r="G77" s="25"/>
      <c r="H77" s="76"/>
      <c r="I77" s="25"/>
      <c r="J77" s="76"/>
      <c r="K77" s="25"/>
      <c r="L77" s="76"/>
      <c r="M77" s="25"/>
      <c r="N77" s="76"/>
      <c r="O77" s="25"/>
      <c r="P77" s="76"/>
      <c r="Q77" s="25"/>
      <c r="R77" s="76"/>
      <c r="S77" s="25"/>
      <c r="T77" s="76"/>
      <c r="U77" s="25"/>
      <c r="V77" s="76"/>
      <c r="W77" s="25"/>
      <c r="X77" s="76"/>
      <c r="Y77" s="25"/>
      <c r="Z77" s="76"/>
      <c r="AA77" s="25"/>
      <c r="AB77" s="25"/>
      <c r="AC77" s="25"/>
      <c r="AD77" s="25"/>
      <c r="AE77" s="25"/>
      <c r="AF77" s="25"/>
    </row>
    <row r="78" ht="15.75" customHeight="1">
      <c r="A78" s="25"/>
      <c r="B78" s="25"/>
      <c r="C78" s="25"/>
      <c r="D78" s="76"/>
      <c r="E78" s="25"/>
      <c r="F78" s="76"/>
      <c r="G78" s="25"/>
      <c r="H78" s="76"/>
      <c r="I78" s="25"/>
      <c r="J78" s="76"/>
      <c r="K78" s="25"/>
      <c r="L78" s="76"/>
      <c r="M78" s="25"/>
      <c r="N78" s="76"/>
      <c r="O78" s="25"/>
      <c r="P78" s="76"/>
      <c r="Q78" s="25"/>
      <c r="R78" s="76"/>
      <c r="S78" s="25"/>
      <c r="T78" s="76"/>
      <c r="U78" s="25"/>
      <c r="V78" s="76"/>
      <c r="W78" s="25"/>
      <c r="X78" s="76"/>
      <c r="Y78" s="25"/>
      <c r="Z78" s="76"/>
      <c r="AA78" s="25"/>
      <c r="AB78" s="25"/>
      <c r="AC78" s="25"/>
      <c r="AD78" s="25"/>
      <c r="AE78" s="25"/>
      <c r="AF78" s="25"/>
    </row>
    <row r="79" ht="15.75" customHeight="1">
      <c r="A79" s="25"/>
      <c r="B79" s="25"/>
      <c r="C79" s="25"/>
      <c r="D79" s="76"/>
      <c r="E79" s="25"/>
      <c r="F79" s="76"/>
      <c r="G79" s="25"/>
      <c r="H79" s="76"/>
      <c r="I79" s="25"/>
      <c r="J79" s="76"/>
      <c r="K79" s="25"/>
      <c r="L79" s="76"/>
      <c r="M79" s="25"/>
      <c r="N79" s="76"/>
      <c r="O79" s="25"/>
      <c r="P79" s="76"/>
      <c r="Q79" s="25"/>
      <c r="R79" s="76"/>
      <c r="S79" s="25"/>
      <c r="T79" s="76"/>
      <c r="U79" s="25"/>
      <c r="V79" s="76"/>
      <c r="W79" s="25"/>
      <c r="X79" s="76"/>
      <c r="Y79" s="25"/>
      <c r="Z79" s="76"/>
      <c r="AA79" s="25"/>
      <c r="AB79" s="25"/>
      <c r="AC79" s="25"/>
      <c r="AD79" s="25"/>
      <c r="AE79" s="25"/>
      <c r="AF79" s="25"/>
    </row>
    <row r="80" ht="15.75" customHeight="1">
      <c r="A80" s="25"/>
      <c r="B80" s="25"/>
      <c r="C80" s="25"/>
      <c r="D80" s="76"/>
      <c r="E80" s="25"/>
      <c r="F80" s="76"/>
      <c r="G80" s="25"/>
      <c r="H80" s="76"/>
      <c r="I80" s="25"/>
      <c r="J80" s="76"/>
      <c r="K80" s="25"/>
      <c r="L80" s="76"/>
      <c r="M80" s="25"/>
      <c r="N80" s="76"/>
      <c r="O80" s="25"/>
      <c r="P80" s="76"/>
      <c r="Q80" s="25"/>
      <c r="R80" s="76"/>
      <c r="S80" s="25"/>
      <c r="T80" s="76"/>
      <c r="U80" s="25"/>
      <c r="V80" s="76"/>
      <c r="W80" s="25"/>
      <c r="X80" s="76"/>
      <c r="Y80" s="25"/>
      <c r="Z80" s="76"/>
      <c r="AA80" s="25"/>
      <c r="AB80" s="25"/>
      <c r="AC80" s="25"/>
      <c r="AD80" s="25"/>
      <c r="AE80" s="25"/>
      <c r="AF80" s="25"/>
    </row>
    <row r="81" ht="15.75" customHeight="1">
      <c r="A81" s="25"/>
      <c r="B81" s="25"/>
      <c r="C81" s="25"/>
      <c r="D81" s="76"/>
      <c r="E81" s="25"/>
      <c r="F81" s="76"/>
      <c r="G81" s="25"/>
      <c r="H81" s="76"/>
      <c r="I81" s="25"/>
      <c r="J81" s="76"/>
      <c r="K81" s="25"/>
      <c r="L81" s="76"/>
      <c r="M81" s="25"/>
      <c r="N81" s="76"/>
      <c r="O81" s="25"/>
      <c r="P81" s="76"/>
      <c r="Q81" s="25"/>
      <c r="R81" s="76"/>
      <c r="S81" s="25"/>
      <c r="T81" s="76"/>
      <c r="U81" s="25"/>
      <c r="V81" s="76"/>
      <c r="W81" s="25"/>
      <c r="X81" s="76"/>
      <c r="Y81" s="25"/>
      <c r="Z81" s="76"/>
      <c r="AA81" s="25"/>
      <c r="AB81" s="25"/>
      <c r="AC81" s="25"/>
      <c r="AD81" s="25"/>
      <c r="AE81" s="25"/>
      <c r="AF81" s="25"/>
    </row>
    <row r="82" ht="15.75" customHeight="1">
      <c r="A82" s="25"/>
      <c r="B82" s="25"/>
      <c r="C82" s="25"/>
      <c r="D82" s="76"/>
      <c r="E82" s="25"/>
      <c r="F82" s="76"/>
      <c r="G82" s="25"/>
      <c r="H82" s="76"/>
      <c r="I82" s="25"/>
      <c r="J82" s="76"/>
      <c r="K82" s="25"/>
      <c r="L82" s="76"/>
      <c r="M82" s="25"/>
      <c r="N82" s="76"/>
      <c r="O82" s="25"/>
      <c r="P82" s="76"/>
      <c r="Q82" s="25"/>
      <c r="R82" s="76"/>
      <c r="S82" s="25"/>
      <c r="T82" s="76"/>
      <c r="U82" s="25"/>
      <c r="V82" s="76"/>
      <c r="W82" s="25"/>
      <c r="X82" s="76"/>
      <c r="Y82" s="25"/>
      <c r="Z82" s="76"/>
      <c r="AA82" s="25"/>
      <c r="AB82" s="25"/>
      <c r="AC82" s="25"/>
      <c r="AD82" s="25"/>
      <c r="AE82" s="25"/>
      <c r="AF82" s="25"/>
    </row>
    <row r="83" ht="15.75" customHeight="1">
      <c r="A83" s="25"/>
      <c r="B83" s="25"/>
      <c r="C83" s="25"/>
      <c r="D83" s="76"/>
      <c r="E83" s="25"/>
      <c r="F83" s="76"/>
      <c r="G83" s="25"/>
      <c r="H83" s="76"/>
      <c r="I83" s="25"/>
      <c r="J83" s="76"/>
      <c r="K83" s="25"/>
      <c r="L83" s="76"/>
      <c r="M83" s="25"/>
      <c r="N83" s="76"/>
      <c r="O83" s="25"/>
      <c r="P83" s="76"/>
      <c r="Q83" s="25"/>
      <c r="R83" s="76"/>
      <c r="S83" s="25"/>
      <c r="T83" s="76"/>
      <c r="U83" s="25"/>
      <c r="V83" s="76"/>
      <c r="W83" s="25"/>
      <c r="X83" s="76"/>
      <c r="Y83" s="25"/>
      <c r="Z83" s="76"/>
      <c r="AA83" s="25"/>
      <c r="AB83" s="25"/>
      <c r="AC83" s="25"/>
      <c r="AD83" s="25"/>
      <c r="AE83" s="25"/>
      <c r="AF83" s="25"/>
    </row>
    <row r="84" ht="15.75" customHeight="1">
      <c r="A84" s="25"/>
      <c r="B84" s="25"/>
      <c r="C84" s="25"/>
      <c r="D84" s="76"/>
      <c r="E84" s="25"/>
      <c r="F84" s="76"/>
      <c r="G84" s="25"/>
      <c r="H84" s="76"/>
      <c r="I84" s="25"/>
      <c r="J84" s="76"/>
      <c r="K84" s="25"/>
      <c r="L84" s="76"/>
      <c r="M84" s="25"/>
      <c r="N84" s="76"/>
      <c r="O84" s="25"/>
      <c r="P84" s="76"/>
      <c r="Q84" s="25"/>
      <c r="R84" s="76"/>
      <c r="S84" s="25"/>
      <c r="T84" s="76"/>
      <c r="U84" s="25"/>
      <c r="V84" s="76"/>
      <c r="W84" s="25"/>
      <c r="X84" s="76"/>
      <c r="Y84" s="25"/>
      <c r="Z84" s="76"/>
      <c r="AA84" s="25"/>
      <c r="AB84" s="25"/>
      <c r="AC84" s="25"/>
      <c r="AD84" s="25"/>
      <c r="AE84" s="25"/>
      <c r="AF84" s="25"/>
    </row>
    <row r="85" ht="15.75" customHeight="1">
      <c r="A85" s="25"/>
      <c r="B85" s="25"/>
      <c r="C85" s="25"/>
      <c r="D85" s="76"/>
      <c r="E85" s="25"/>
      <c r="F85" s="76"/>
      <c r="G85" s="25"/>
      <c r="H85" s="76"/>
      <c r="I85" s="25"/>
      <c r="J85" s="76"/>
      <c r="K85" s="25"/>
      <c r="L85" s="76"/>
      <c r="M85" s="25"/>
      <c r="N85" s="76"/>
      <c r="O85" s="25"/>
      <c r="P85" s="76"/>
      <c r="Q85" s="25"/>
      <c r="R85" s="76"/>
      <c r="S85" s="25"/>
      <c r="T85" s="76"/>
      <c r="U85" s="25"/>
      <c r="V85" s="76"/>
      <c r="W85" s="25"/>
      <c r="X85" s="76"/>
      <c r="Y85" s="25"/>
      <c r="Z85" s="76"/>
      <c r="AA85" s="25"/>
      <c r="AB85" s="25"/>
      <c r="AC85" s="25"/>
      <c r="AD85" s="25"/>
      <c r="AE85" s="25"/>
      <c r="AF85" s="25"/>
    </row>
    <row r="86" ht="15.75" customHeight="1">
      <c r="A86" s="25"/>
      <c r="B86" s="25"/>
      <c r="C86" s="25"/>
      <c r="D86" s="76"/>
      <c r="E86" s="25"/>
      <c r="F86" s="76"/>
      <c r="G86" s="25"/>
      <c r="H86" s="76"/>
      <c r="I86" s="25"/>
      <c r="J86" s="76"/>
      <c r="K86" s="25"/>
      <c r="L86" s="76"/>
      <c r="M86" s="25"/>
      <c r="N86" s="76"/>
      <c r="O86" s="25"/>
      <c r="P86" s="76"/>
      <c r="Q86" s="25"/>
      <c r="R86" s="76"/>
      <c r="S86" s="25"/>
      <c r="T86" s="76"/>
      <c r="U86" s="25"/>
      <c r="V86" s="76"/>
      <c r="W86" s="25"/>
      <c r="X86" s="76"/>
      <c r="Y86" s="25"/>
      <c r="Z86" s="76"/>
      <c r="AA86" s="25"/>
      <c r="AB86" s="25"/>
      <c r="AC86" s="25"/>
      <c r="AD86" s="25"/>
      <c r="AE86" s="25"/>
      <c r="AF86" s="25"/>
    </row>
    <row r="87" ht="15.75" customHeight="1">
      <c r="A87" s="25"/>
      <c r="B87" s="25"/>
      <c r="C87" s="25"/>
      <c r="D87" s="76"/>
      <c r="E87" s="25"/>
      <c r="F87" s="76"/>
      <c r="G87" s="25"/>
      <c r="H87" s="76"/>
      <c r="I87" s="25"/>
      <c r="J87" s="76"/>
      <c r="K87" s="25"/>
      <c r="L87" s="76"/>
      <c r="M87" s="25"/>
      <c r="N87" s="76"/>
      <c r="O87" s="25"/>
      <c r="P87" s="76"/>
      <c r="Q87" s="25"/>
      <c r="R87" s="76"/>
      <c r="S87" s="25"/>
      <c r="T87" s="76"/>
      <c r="U87" s="25"/>
      <c r="V87" s="76"/>
      <c r="W87" s="25"/>
      <c r="X87" s="76"/>
      <c r="Y87" s="25"/>
      <c r="Z87" s="76"/>
      <c r="AA87" s="25"/>
      <c r="AB87" s="25"/>
      <c r="AC87" s="25"/>
      <c r="AD87" s="25"/>
      <c r="AE87" s="25"/>
      <c r="AF87" s="25"/>
    </row>
    <row r="88" ht="15.75" customHeight="1">
      <c r="A88" s="25"/>
      <c r="B88" s="25"/>
      <c r="C88" s="25"/>
      <c r="D88" s="76"/>
      <c r="E88" s="25"/>
      <c r="F88" s="76"/>
      <c r="G88" s="25"/>
      <c r="H88" s="76"/>
      <c r="I88" s="25"/>
      <c r="J88" s="76"/>
      <c r="K88" s="25"/>
      <c r="L88" s="76"/>
      <c r="M88" s="25"/>
      <c r="N88" s="76"/>
      <c r="O88" s="25"/>
      <c r="P88" s="76"/>
      <c r="Q88" s="25"/>
      <c r="R88" s="76"/>
      <c r="S88" s="25"/>
      <c r="T88" s="76"/>
      <c r="U88" s="25"/>
      <c r="V88" s="76"/>
      <c r="W88" s="25"/>
      <c r="X88" s="76"/>
      <c r="Y88" s="25"/>
      <c r="Z88" s="76"/>
      <c r="AA88" s="25"/>
      <c r="AB88" s="25"/>
      <c r="AC88" s="25"/>
      <c r="AD88" s="25"/>
      <c r="AE88" s="25"/>
      <c r="AF88" s="25"/>
    </row>
    <row r="89" ht="15.75" customHeight="1">
      <c r="A89" s="25"/>
      <c r="B89" s="25"/>
      <c r="C89" s="25"/>
      <c r="D89" s="76"/>
      <c r="E89" s="25"/>
      <c r="F89" s="76"/>
      <c r="G89" s="25"/>
      <c r="H89" s="76"/>
      <c r="I89" s="25"/>
      <c r="J89" s="76"/>
      <c r="K89" s="25"/>
      <c r="L89" s="76"/>
      <c r="M89" s="25"/>
      <c r="N89" s="76"/>
      <c r="O89" s="25"/>
      <c r="P89" s="76"/>
      <c r="Q89" s="25"/>
      <c r="R89" s="76"/>
      <c r="S89" s="25"/>
      <c r="T89" s="76"/>
      <c r="U89" s="25"/>
      <c r="V89" s="76"/>
      <c r="W89" s="25"/>
      <c r="X89" s="76"/>
      <c r="Y89" s="25"/>
      <c r="Z89" s="76"/>
      <c r="AA89" s="25"/>
      <c r="AB89" s="25"/>
      <c r="AC89" s="25"/>
      <c r="AD89" s="25"/>
      <c r="AE89" s="25"/>
      <c r="AF89" s="25"/>
    </row>
    <row r="90" ht="15.75" customHeight="1">
      <c r="A90" s="25"/>
      <c r="B90" s="25"/>
      <c r="C90" s="25"/>
      <c r="D90" s="76"/>
      <c r="E90" s="25"/>
      <c r="F90" s="76"/>
      <c r="G90" s="25"/>
      <c r="H90" s="76"/>
      <c r="I90" s="25"/>
      <c r="J90" s="76"/>
      <c r="K90" s="25"/>
      <c r="L90" s="76"/>
      <c r="M90" s="25"/>
      <c r="N90" s="76"/>
      <c r="O90" s="25"/>
      <c r="P90" s="76"/>
      <c r="Q90" s="25"/>
      <c r="R90" s="76"/>
      <c r="S90" s="25"/>
      <c r="T90" s="76"/>
      <c r="U90" s="25"/>
      <c r="V90" s="76"/>
      <c r="W90" s="25"/>
      <c r="X90" s="76"/>
      <c r="Y90" s="25"/>
      <c r="Z90" s="76"/>
      <c r="AA90" s="25"/>
      <c r="AB90" s="25"/>
      <c r="AC90" s="25"/>
      <c r="AD90" s="25"/>
      <c r="AE90" s="25"/>
      <c r="AF90" s="25"/>
    </row>
    <row r="91" ht="15.75" customHeight="1">
      <c r="A91" s="25"/>
      <c r="B91" s="25"/>
      <c r="C91" s="25"/>
      <c r="D91" s="76"/>
      <c r="E91" s="25"/>
      <c r="F91" s="76"/>
      <c r="G91" s="25"/>
      <c r="H91" s="76"/>
      <c r="I91" s="25"/>
      <c r="J91" s="76"/>
      <c r="K91" s="25"/>
      <c r="L91" s="76"/>
      <c r="M91" s="25"/>
      <c r="N91" s="76"/>
      <c r="O91" s="25"/>
      <c r="P91" s="76"/>
      <c r="Q91" s="25"/>
      <c r="R91" s="76"/>
      <c r="S91" s="25"/>
      <c r="T91" s="76"/>
      <c r="U91" s="25"/>
      <c r="V91" s="76"/>
      <c r="W91" s="25"/>
      <c r="X91" s="76"/>
      <c r="Y91" s="25"/>
      <c r="Z91" s="76"/>
      <c r="AA91" s="25"/>
      <c r="AB91" s="25"/>
      <c r="AC91" s="25"/>
      <c r="AD91" s="25"/>
      <c r="AE91" s="25"/>
      <c r="AF91" s="25"/>
    </row>
    <row r="92" ht="15.75" customHeight="1">
      <c r="A92" s="25"/>
      <c r="B92" s="25"/>
      <c r="C92" s="25"/>
      <c r="D92" s="76"/>
      <c r="E92" s="25"/>
      <c r="F92" s="76"/>
      <c r="G92" s="25"/>
      <c r="H92" s="76"/>
      <c r="I92" s="25"/>
      <c r="J92" s="76"/>
      <c r="K92" s="25"/>
      <c r="L92" s="76"/>
      <c r="M92" s="25"/>
      <c r="N92" s="76"/>
      <c r="O92" s="25"/>
      <c r="P92" s="76"/>
      <c r="Q92" s="25"/>
      <c r="R92" s="76"/>
      <c r="S92" s="25"/>
      <c r="T92" s="76"/>
      <c r="U92" s="25"/>
      <c r="V92" s="76"/>
      <c r="W92" s="25"/>
      <c r="X92" s="76"/>
      <c r="Y92" s="25"/>
      <c r="Z92" s="76"/>
      <c r="AA92" s="25"/>
      <c r="AB92" s="25"/>
      <c r="AC92" s="25"/>
      <c r="AD92" s="25"/>
      <c r="AE92" s="25"/>
      <c r="AF92" s="25"/>
    </row>
    <row r="93" ht="15.75" customHeight="1">
      <c r="A93" s="25"/>
      <c r="B93" s="25"/>
      <c r="C93" s="25"/>
      <c r="D93" s="76"/>
      <c r="E93" s="25"/>
      <c r="F93" s="76"/>
      <c r="G93" s="25"/>
      <c r="H93" s="76"/>
      <c r="I93" s="25"/>
      <c r="J93" s="76"/>
      <c r="K93" s="25"/>
      <c r="L93" s="76"/>
      <c r="M93" s="25"/>
      <c r="N93" s="76"/>
      <c r="O93" s="25"/>
      <c r="P93" s="76"/>
      <c r="Q93" s="25"/>
      <c r="R93" s="76"/>
      <c r="S93" s="25"/>
      <c r="T93" s="76"/>
      <c r="U93" s="25"/>
      <c r="V93" s="76"/>
      <c r="W93" s="25"/>
      <c r="X93" s="76"/>
      <c r="Y93" s="25"/>
      <c r="Z93" s="76"/>
      <c r="AA93" s="25"/>
      <c r="AB93" s="25"/>
      <c r="AC93" s="25"/>
      <c r="AD93" s="25"/>
      <c r="AE93" s="25"/>
      <c r="AF93" s="25"/>
    </row>
    <row r="94" ht="15.75" customHeight="1">
      <c r="A94" s="25"/>
      <c r="B94" s="25"/>
      <c r="C94" s="25"/>
      <c r="D94" s="76"/>
      <c r="E94" s="25"/>
      <c r="F94" s="76"/>
      <c r="G94" s="25"/>
      <c r="H94" s="76"/>
      <c r="I94" s="25"/>
      <c r="J94" s="76"/>
      <c r="K94" s="25"/>
      <c r="L94" s="76"/>
      <c r="M94" s="25"/>
      <c r="N94" s="76"/>
      <c r="O94" s="25"/>
      <c r="P94" s="76"/>
      <c r="Q94" s="25"/>
      <c r="R94" s="76"/>
      <c r="S94" s="25"/>
      <c r="T94" s="76"/>
      <c r="U94" s="25"/>
      <c r="V94" s="76"/>
      <c r="W94" s="25"/>
      <c r="X94" s="76"/>
      <c r="Y94" s="25"/>
      <c r="Z94" s="76"/>
      <c r="AA94" s="25"/>
      <c r="AB94" s="25"/>
      <c r="AC94" s="25"/>
      <c r="AD94" s="25"/>
      <c r="AE94" s="25"/>
      <c r="AF94" s="25"/>
    </row>
    <row r="95" ht="15.75" customHeight="1">
      <c r="A95" s="25"/>
      <c r="B95" s="25"/>
      <c r="C95" s="25"/>
      <c r="D95" s="76"/>
      <c r="E95" s="25"/>
      <c r="F95" s="76"/>
      <c r="G95" s="25"/>
      <c r="H95" s="76"/>
      <c r="I95" s="25"/>
      <c r="J95" s="76"/>
      <c r="K95" s="25"/>
      <c r="L95" s="76"/>
      <c r="M95" s="25"/>
      <c r="N95" s="76"/>
      <c r="O95" s="25"/>
      <c r="P95" s="76"/>
      <c r="Q95" s="25"/>
      <c r="R95" s="76"/>
      <c r="S95" s="25"/>
      <c r="T95" s="76"/>
      <c r="U95" s="25"/>
      <c r="V95" s="76"/>
      <c r="W95" s="25"/>
      <c r="X95" s="76"/>
      <c r="Y95" s="25"/>
      <c r="Z95" s="76"/>
      <c r="AA95" s="25"/>
      <c r="AB95" s="25"/>
      <c r="AC95" s="25"/>
      <c r="AD95" s="25"/>
      <c r="AE95" s="25"/>
      <c r="AF95" s="25"/>
    </row>
    <row r="96" ht="15.75" customHeight="1">
      <c r="A96" s="25"/>
      <c r="B96" s="25"/>
      <c r="C96" s="25"/>
      <c r="D96" s="76"/>
      <c r="E96" s="25"/>
      <c r="F96" s="76"/>
      <c r="G96" s="25"/>
      <c r="H96" s="76"/>
      <c r="I96" s="25"/>
      <c r="J96" s="76"/>
      <c r="K96" s="25"/>
      <c r="L96" s="76"/>
      <c r="M96" s="25"/>
      <c r="N96" s="76"/>
      <c r="O96" s="25"/>
      <c r="P96" s="76"/>
      <c r="Q96" s="25"/>
      <c r="R96" s="76"/>
      <c r="S96" s="25"/>
      <c r="T96" s="76"/>
      <c r="U96" s="25"/>
      <c r="V96" s="76"/>
      <c r="W96" s="25"/>
      <c r="X96" s="76"/>
      <c r="Y96" s="25"/>
      <c r="Z96" s="76"/>
      <c r="AA96" s="25"/>
      <c r="AB96" s="25"/>
      <c r="AC96" s="25"/>
      <c r="AD96" s="25"/>
      <c r="AE96" s="25"/>
      <c r="AF96" s="25"/>
    </row>
    <row r="97" ht="15.75" customHeight="1">
      <c r="A97" s="25"/>
      <c r="B97" s="25"/>
      <c r="C97" s="25"/>
      <c r="D97" s="76"/>
      <c r="E97" s="25"/>
      <c r="F97" s="76"/>
      <c r="G97" s="25"/>
      <c r="H97" s="76"/>
      <c r="I97" s="25"/>
      <c r="J97" s="76"/>
      <c r="K97" s="25"/>
      <c r="L97" s="76"/>
      <c r="M97" s="25"/>
      <c r="N97" s="76"/>
      <c r="O97" s="25"/>
      <c r="P97" s="76"/>
      <c r="Q97" s="25"/>
      <c r="R97" s="76"/>
      <c r="S97" s="25"/>
      <c r="T97" s="76"/>
      <c r="U97" s="25"/>
      <c r="V97" s="76"/>
      <c r="W97" s="25"/>
      <c r="X97" s="76"/>
      <c r="Y97" s="25"/>
      <c r="Z97" s="76"/>
      <c r="AA97" s="25"/>
      <c r="AB97" s="25"/>
      <c r="AC97" s="25"/>
      <c r="AD97" s="25"/>
      <c r="AE97" s="25"/>
      <c r="AF97" s="25"/>
    </row>
    <row r="98" ht="15.75" customHeight="1">
      <c r="A98" s="25"/>
      <c r="B98" s="25"/>
      <c r="C98" s="25"/>
      <c r="D98" s="76"/>
      <c r="E98" s="25"/>
      <c r="F98" s="76"/>
      <c r="G98" s="25"/>
      <c r="H98" s="76"/>
      <c r="I98" s="25"/>
      <c r="J98" s="76"/>
      <c r="K98" s="25"/>
      <c r="L98" s="76"/>
      <c r="M98" s="25"/>
      <c r="N98" s="76"/>
      <c r="O98" s="25"/>
      <c r="P98" s="76"/>
      <c r="Q98" s="25"/>
      <c r="R98" s="76"/>
      <c r="S98" s="25"/>
      <c r="T98" s="76"/>
      <c r="U98" s="25"/>
      <c r="V98" s="76"/>
      <c r="W98" s="25"/>
      <c r="X98" s="76"/>
      <c r="Y98" s="25"/>
      <c r="Z98" s="76"/>
      <c r="AA98" s="25"/>
      <c r="AB98" s="25"/>
      <c r="AC98" s="25"/>
      <c r="AD98" s="25"/>
      <c r="AE98" s="25"/>
      <c r="AF98" s="25"/>
    </row>
    <row r="99" ht="15.75" customHeight="1">
      <c r="A99" s="25"/>
      <c r="B99" s="25"/>
      <c r="C99" s="25"/>
      <c r="D99" s="76"/>
      <c r="E99" s="25"/>
      <c r="F99" s="76"/>
      <c r="G99" s="25"/>
      <c r="H99" s="76"/>
      <c r="I99" s="25"/>
      <c r="J99" s="76"/>
      <c r="K99" s="25"/>
      <c r="L99" s="76"/>
      <c r="M99" s="25"/>
      <c r="N99" s="76"/>
      <c r="O99" s="25"/>
      <c r="P99" s="76"/>
      <c r="Q99" s="25"/>
      <c r="R99" s="76"/>
      <c r="S99" s="25"/>
      <c r="T99" s="76"/>
      <c r="U99" s="25"/>
      <c r="V99" s="76"/>
      <c r="W99" s="25"/>
      <c r="X99" s="76"/>
      <c r="Y99" s="25"/>
      <c r="Z99" s="76"/>
      <c r="AA99" s="25"/>
      <c r="AB99" s="25"/>
      <c r="AC99" s="25"/>
      <c r="AD99" s="25"/>
      <c r="AE99" s="25"/>
      <c r="AF99" s="25"/>
    </row>
    <row r="100" ht="15.75" customHeight="1">
      <c r="A100" s="25"/>
      <c r="B100" s="25"/>
      <c r="C100" s="25"/>
      <c r="D100" s="76"/>
      <c r="E100" s="25"/>
      <c r="F100" s="76"/>
      <c r="G100" s="25"/>
      <c r="H100" s="76"/>
      <c r="I100" s="25"/>
      <c r="J100" s="76"/>
      <c r="K100" s="25"/>
      <c r="L100" s="76"/>
      <c r="M100" s="25"/>
      <c r="N100" s="76"/>
      <c r="O100" s="25"/>
      <c r="P100" s="76"/>
      <c r="Q100" s="25"/>
      <c r="R100" s="76"/>
      <c r="S100" s="25"/>
      <c r="T100" s="76"/>
      <c r="U100" s="25"/>
      <c r="V100" s="76"/>
      <c r="W100" s="25"/>
      <c r="X100" s="76"/>
      <c r="Y100" s="25"/>
      <c r="Z100" s="76"/>
      <c r="AA100" s="25"/>
      <c r="AB100" s="25"/>
      <c r="AC100" s="25"/>
      <c r="AD100" s="25"/>
      <c r="AE100" s="25"/>
      <c r="AF100" s="25"/>
    </row>
    <row r="101" ht="15.75" customHeight="1">
      <c r="A101" s="25"/>
      <c r="B101" s="25"/>
      <c r="C101" s="25"/>
      <c r="D101" s="76"/>
      <c r="E101" s="25"/>
      <c r="F101" s="76"/>
      <c r="G101" s="25"/>
      <c r="H101" s="76"/>
      <c r="I101" s="25"/>
      <c r="J101" s="76"/>
      <c r="K101" s="25"/>
      <c r="L101" s="76"/>
      <c r="M101" s="25"/>
      <c r="N101" s="76"/>
      <c r="O101" s="25"/>
      <c r="P101" s="76"/>
      <c r="Q101" s="25"/>
      <c r="R101" s="76"/>
      <c r="S101" s="25"/>
      <c r="T101" s="76"/>
      <c r="U101" s="25"/>
      <c r="V101" s="76"/>
      <c r="W101" s="25"/>
      <c r="X101" s="76"/>
      <c r="Y101" s="25"/>
      <c r="Z101" s="76"/>
      <c r="AA101" s="25"/>
      <c r="AB101" s="25"/>
      <c r="AC101" s="25"/>
      <c r="AD101" s="25"/>
      <c r="AE101" s="25"/>
      <c r="AF101" s="25"/>
    </row>
    <row r="102" ht="15.75" customHeight="1">
      <c r="A102" s="25"/>
      <c r="B102" s="25"/>
      <c r="C102" s="25"/>
      <c r="D102" s="76"/>
      <c r="E102" s="25"/>
      <c r="F102" s="76"/>
      <c r="G102" s="25"/>
      <c r="H102" s="76"/>
      <c r="I102" s="25"/>
      <c r="J102" s="76"/>
      <c r="K102" s="25"/>
      <c r="L102" s="76"/>
      <c r="M102" s="25"/>
      <c r="N102" s="76"/>
      <c r="O102" s="25"/>
      <c r="P102" s="76"/>
      <c r="Q102" s="25"/>
      <c r="R102" s="76"/>
      <c r="S102" s="25"/>
      <c r="T102" s="76"/>
      <c r="U102" s="25"/>
      <c r="V102" s="76"/>
      <c r="W102" s="25"/>
      <c r="X102" s="76"/>
      <c r="Y102" s="25"/>
      <c r="Z102" s="76"/>
      <c r="AA102" s="25"/>
      <c r="AB102" s="25"/>
      <c r="AC102" s="25"/>
      <c r="AD102" s="25"/>
      <c r="AE102" s="25"/>
      <c r="AF102" s="25"/>
    </row>
    <row r="103" ht="15.75" customHeight="1">
      <c r="A103" s="25"/>
      <c r="B103" s="25"/>
      <c r="C103" s="25"/>
      <c r="D103" s="76"/>
      <c r="E103" s="25"/>
      <c r="F103" s="76"/>
      <c r="G103" s="25"/>
      <c r="H103" s="76"/>
      <c r="I103" s="25"/>
      <c r="J103" s="76"/>
      <c r="K103" s="25"/>
      <c r="L103" s="76"/>
      <c r="M103" s="25"/>
      <c r="N103" s="76"/>
      <c r="O103" s="25"/>
      <c r="P103" s="76"/>
      <c r="Q103" s="25"/>
      <c r="R103" s="76"/>
      <c r="S103" s="25"/>
      <c r="T103" s="76"/>
      <c r="U103" s="25"/>
      <c r="V103" s="76"/>
      <c r="W103" s="25"/>
      <c r="X103" s="76"/>
      <c r="Y103" s="25"/>
      <c r="Z103" s="76"/>
      <c r="AA103" s="25"/>
      <c r="AB103" s="25"/>
      <c r="AC103" s="25"/>
      <c r="AD103" s="25"/>
      <c r="AE103" s="25"/>
      <c r="AF103" s="25"/>
    </row>
    <row r="104" ht="15.75" customHeight="1">
      <c r="A104" s="25"/>
      <c r="B104" s="25"/>
      <c r="C104" s="25"/>
      <c r="D104" s="76"/>
      <c r="E104" s="25"/>
      <c r="F104" s="76"/>
      <c r="G104" s="25"/>
      <c r="H104" s="76"/>
      <c r="I104" s="25"/>
      <c r="J104" s="76"/>
      <c r="K104" s="25"/>
      <c r="L104" s="76"/>
      <c r="M104" s="25"/>
      <c r="N104" s="76"/>
      <c r="O104" s="25"/>
      <c r="P104" s="76"/>
      <c r="Q104" s="25"/>
      <c r="R104" s="76"/>
      <c r="S104" s="25"/>
      <c r="T104" s="76"/>
      <c r="U104" s="25"/>
      <c r="V104" s="76"/>
      <c r="W104" s="25"/>
      <c r="X104" s="76"/>
      <c r="Y104" s="25"/>
      <c r="Z104" s="76"/>
      <c r="AA104" s="25"/>
      <c r="AB104" s="25"/>
      <c r="AC104" s="25"/>
      <c r="AD104" s="25"/>
      <c r="AE104" s="25"/>
      <c r="AF104" s="25"/>
    </row>
    <row r="105" ht="15.75" customHeight="1">
      <c r="A105" s="25"/>
      <c r="B105" s="25"/>
      <c r="C105" s="25"/>
      <c r="D105" s="76"/>
      <c r="E105" s="25"/>
      <c r="F105" s="76"/>
      <c r="G105" s="25"/>
      <c r="H105" s="76"/>
      <c r="I105" s="25"/>
      <c r="J105" s="76"/>
      <c r="K105" s="25"/>
      <c r="L105" s="76"/>
      <c r="M105" s="25"/>
      <c r="N105" s="76"/>
      <c r="O105" s="25"/>
      <c r="P105" s="76"/>
      <c r="Q105" s="25"/>
      <c r="R105" s="76"/>
      <c r="S105" s="25"/>
      <c r="T105" s="76"/>
      <c r="U105" s="25"/>
      <c r="V105" s="76"/>
      <c r="W105" s="25"/>
      <c r="X105" s="76"/>
      <c r="Y105" s="25"/>
      <c r="Z105" s="76"/>
      <c r="AA105" s="25"/>
      <c r="AB105" s="25"/>
      <c r="AC105" s="25"/>
      <c r="AD105" s="25"/>
      <c r="AE105" s="25"/>
      <c r="AF105" s="25"/>
    </row>
    <row r="106" ht="15.75" customHeight="1">
      <c r="A106" s="25"/>
      <c r="B106" s="25"/>
      <c r="C106" s="25"/>
      <c r="D106" s="76"/>
      <c r="E106" s="25"/>
      <c r="F106" s="76"/>
      <c r="G106" s="25"/>
      <c r="H106" s="76"/>
      <c r="I106" s="25"/>
      <c r="J106" s="76"/>
      <c r="K106" s="25"/>
      <c r="L106" s="76"/>
      <c r="M106" s="25"/>
      <c r="N106" s="76"/>
      <c r="O106" s="25"/>
      <c r="P106" s="76"/>
      <c r="Q106" s="25"/>
      <c r="R106" s="76"/>
      <c r="S106" s="25"/>
      <c r="T106" s="76"/>
      <c r="U106" s="25"/>
      <c r="V106" s="76"/>
      <c r="W106" s="25"/>
      <c r="X106" s="76"/>
      <c r="Y106" s="25"/>
      <c r="Z106" s="76"/>
      <c r="AA106" s="25"/>
      <c r="AB106" s="25"/>
      <c r="AC106" s="25"/>
      <c r="AD106" s="25"/>
      <c r="AE106" s="25"/>
      <c r="AF106" s="25"/>
    </row>
    <row r="107" ht="15.75" customHeight="1">
      <c r="A107" s="25"/>
      <c r="B107" s="25"/>
      <c r="C107" s="25"/>
      <c r="D107" s="76"/>
      <c r="E107" s="25"/>
      <c r="F107" s="76"/>
      <c r="G107" s="25"/>
      <c r="H107" s="76"/>
      <c r="I107" s="25"/>
      <c r="J107" s="76"/>
      <c r="K107" s="25"/>
      <c r="L107" s="76"/>
      <c r="M107" s="25"/>
      <c r="N107" s="76"/>
      <c r="O107" s="25"/>
      <c r="P107" s="76"/>
      <c r="Q107" s="25"/>
      <c r="R107" s="76"/>
      <c r="S107" s="25"/>
      <c r="T107" s="76"/>
      <c r="U107" s="25"/>
      <c r="V107" s="76"/>
      <c r="W107" s="25"/>
      <c r="X107" s="76"/>
      <c r="Y107" s="25"/>
      <c r="Z107" s="76"/>
      <c r="AA107" s="25"/>
      <c r="AB107" s="25"/>
      <c r="AC107" s="25"/>
      <c r="AD107" s="25"/>
      <c r="AE107" s="25"/>
      <c r="AF107" s="25"/>
    </row>
    <row r="108" ht="15.75" customHeight="1">
      <c r="A108" s="25"/>
      <c r="B108" s="25"/>
      <c r="C108" s="25"/>
      <c r="D108" s="76"/>
      <c r="E108" s="25"/>
      <c r="F108" s="76"/>
      <c r="G108" s="25"/>
      <c r="H108" s="76"/>
      <c r="I108" s="25"/>
      <c r="J108" s="76"/>
      <c r="K108" s="25"/>
      <c r="L108" s="76"/>
      <c r="M108" s="25"/>
      <c r="N108" s="76"/>
      <c r="O108" s="25"/>
      <c r="P108" s="76"/>
      <c r="Q108" s="25"/>
      <c r="R108" s="76"/>
      <c r="S108" s="25"/>
      <c r="T108" s="76"/>
      <c r="U108" s="25"/>
      <c r="V108" s="76"/>
      <c r="W108" s="25"/>
      <c r="X108" s="76"/>
      <c r="Y108" s="25"/>
      <c r="Z108" s="76"/>
      <c r="AA108" s="25"/>
      <c r="AB108" s="25"/>
      <c r="AC108" s="25"/>
      <c r="AD108" s="25"/>
      <c r="AE108" s="25"/>
      <c r="AF108" s="25"/>
    </row>
    <row r="109" ht="15.75" customHeight="1">
      <c r="A109" s="25"/>
      <c r="B109" s="25"/>
      <c r="C109" s="25"/>
      <c r="D109" s="76"/>
      <c r="E109" s="25"/>
      <c r="F109" s="76"/>
      <c r="G109" s="25"/>
      <c r="H109" s="76"/>
      <c r="I109" s="25"/>
      <c r="J109" s="76"/>
      <c r="K109" s="25"/>
      <c r="L109" s="76"/>
      <c r="M109" s="25"/>
      <c r="N109" s="76"/>
      <c r="O109" s="25"/>
      <c r="P109" s="76"/>
      <c r="Q109" s="25"/>
      <c r="R109" s="76"/>
      <c r="S109" s="25"/>
      <c r="T109" s="76"/>
      <c r="U109" s="25"/>
      <c r="V109" s="76"/>
      <c r="W109" s="25"/>
      <c r="X109" s="76"/>
      <c r="Y109" s="25"/>
      <c r="Z109" s="76"/>
      <c r="AA109" s="25"/>
      <c r="AB109" s="25"/>
      <c r="AC109" s="25"/>
      <c r="AD109" s="25"/>
      <c r="AE109" s="25"/>
      <c r="AF109" s="25"/>
    </row>
    <row r="110" ht="15.75" customHeight="1">
      <c r="A110" s="25"/>
      <c r="B110" s="25"/>
      <c r="C110" s="25"/>
      <c r="D110" s="76"/>
      <c r="E110" s="25"/>
      <c r="F110" s="76"/>
      <c r="G110" s="25"/>
      <c r="H110" s="76"/>
      <c r="I110" s="25"/>
      <c r="J110" s="76"/>
      <c r="K110" s="25"/>
      <c r="L110" s="76"/>
      <c r="M110" s="25"/>
      <c r="N110" s="76"/>
      <c r="O110" s="25"/>
      <c r="P110" s="76"/>
      <c r="Q110" s="25"/>
      <c r="R110" s="76"/>
      <c r="S110" s="25"/>
      <c r="T110" s="76"/>
      <c r="U110" s="25"/>
      <c r="V110" s="76"/>
      <c r="W110" s="25"/>
      <c r="X110" s="76"/>
      <c r="Y110" s="25"/>
      <c r="Z110" s="76"/>
      <c r="AA110" s="25"/>
      <c r="AB110" s="25"/>
      <c r="AC110" s="25"/>
      <c r="AD110" s="25"/>
      <c r="AE110" s="25"/>
      <c r="AF110" s="25"/>
    </row>
    <row r="111" ht="15.75" customHeight="1">
      <c r="A111" s="25"/>
      <c r="B111" s="25"/>
      <c r="C111" s="25"/>
      <c r="D111" s="76"/>
      <c r="E111" s="25"/>
      <c r="F111" s="76"/>
      <c r="G111" s="25"/>
      <c r="H111" s="76"/>
      <c r="I111" s="25"/>
      <c r="J111" s="76"/>
      <c r="K111" s="25"/>
      <c r="L111" s="76"/>
      <c r="M111" s="25"/>
      <c r="N111" s="76"/>
      <c r="O111" s="25"/>
      <c r="P111" s="76"/>
      <c r="Q111" s="25"/>
      <c r="R111" s="76"/>
      <c r="S111" s="25"/>
      <c r="T111" s="76"/>
      <c r="U111" s="25"/>
      <c r="V111" s="76"/>
      <c r="W111" s="25"/>
      <c r="X111" s="76"/>
      <c r="Y111" s="25"/>
      <c r="Z111" s="76"/>
      <c r="AA111" s="25"/>
      <c r="AB111" s="25"/>
      <c r="AC111" s="25"/>
      <c r="AD111" s="25"/>
      <c r="AE111" s="25"/>
      <c r="AF111" s="25"/>
    </row>
    <row r="112" ht="15.75" customHeight="1">
      <c r="A112" s="25"/>
      <c r="B112" s="25"/>
      <c r="C112" s="25"/>
      <c r="D112" s="76"/>
      <c r="E112" s="25"/>
      <c r="F112" s="76"/>
      <c r="G112" s="25"/>
      <c r="H112" s="76"/>
      <c r="I112" s="25"/>
      <c r="J112" s="76"/>
      <c r="K112" s="25"/>
      <c r="L112" s="76"/>
      <c r="M112" s="25"/>
      <c r="N112" s="76"/>
      <c r="O112" s="25"/>
      <c r="P112" s="76"/>
      <c r="Q112" s="25"/>
      <c r="R112" s="76"/>
      <c r="S112" s="25"/>
      <c r="T112" s="76"/>
      <c r="U112" s="25"/>
      <c r="V112" s="76"/>
      <c r="W112" s="25"/>
      <c r="X112" s="76"/>
      <c r="Y112" s="25"/>
      <c r="Z112" s="76"/>
      <c r="AA112" s="25"/>
      <c r="AB112" s="25"/>
      <c r="AC112" s="25"/>
      <c r="AD112" s="25"/>
      <c r="AE112" s="25"/>
      <c r="AF112" s="25"/>
    </row>
    <row r="113" ht="15.75" customHeight="1">
      <c r="A113" s="25"/>
      <c r="B113" s="25"/>
      <c r="C113" s="25"/>
      <c r="D113" s="76"/>
      <c r="E113" s="25"/>
      <c r="F113" s="76"/>
      <c r="G113" s="25"/>
      <c r="H113" s="76"/>
      <c r="I113" s="25"/>
      <c r="J113" s="76"/>
      <c r="K113" s="25"/>
      <c r="L113" s="76"/>
      <c r="M113" s="25"/>
      <c r="N113" s="76"/>
      <c r="O113" s="25"/>
      <c r="P113" s="76"/>
      <c r="Q113" s="25"/>
      <c r="R113" s="76"/>
      <c r="S113" s="25"/>
      <c r="T113" s="76"/>
      <c r="U113" s="25"/>
      <c r="V113" s="76"/>
      <c r="W113" s="25"/>
      <c r="X113" s="76"/>
      <c r="Y113" s="25"/>
      <c r="Z113" s="76"/>
      <c r="AA113" s="25"/>
      <c r="AB113" s="25"/>
      <c r="AC113" s="25"/>
      <c r="AD113" s="25"/>
      <c r="AE113" s="25"/>
      <c r="AF113" s="25"/>
    </row>
    <row r="114" ht="15.75" customHeight="1">
      <c r="A114" s="25"/>
      <c r="B114" s="25"/>
      <c r="C114" s="25"/>
      <c r="D114" s="76"/>
      <c r="E114" s="25"/>
      <c r="F114" s="76"/>
      <c r="G114" s="25"/>
      <c r="H114" s="76"/>
      <c r="I114" s="25"/>
      <c r="J114" s="76"/>
      <c r="K114" s="25"/>
      <c r="L114" s="76"/>
      <c r="M114" s="25"/>
      <c r="N114" s="76"/>
      <c r="O114" s="25"/>
      <c r="P114" s="76"/>
      <c r="Q114" s="25"/>
      <c r="R114" s="76"/>
      <c r="S114" s="25"/>
      <c r="T114" s="76"/>
      <c r="U114" s="25"/>
      <c r="V114" s="76"/>
      <c r="W114" s="25"/>
      <c r="X114" s="76"/>
      <c r="Y114" s="25"/>
      <c r="Z114" s="76"/>
      <c r="AA114" s="25"/>
      <c r="AB114" s="25"/>
      <c r="AC114" s="25"/>
      <c r="AD114" s="25"/>
      <c r="AE114" s="25"/>
      <c r="AF114" s="25"/>
    </row>
    <row r="115" ht="15.75" customHeight="1">
      <c r="A115" s="25"/>
      <c r="B115" s="25"/>
      <c r="C115" s="25"/>
      <c r="D115" s="76"/>
      <c r="E115" s="25"/>
      <c r="F115" s="76"/>
      <c r="G115" s="25"/>
      <c r="H115" s="76"/>
      <c r="I115" s="25"/>
      <c r="J115" s="76"/>
      <c r="K115" s="25"/>
      <c r="L115" s="76"/>
      <c r="M115" s="25"/>
      <c r="N115" s="76"/>
      <c r="O115" s="25"/>
      <c r="P115" s="76"/>
      <c r="Q115" s="25"/>
      <c r="R115" s="76"/>
      <c r="S115" s="25"/>
      <c r="T115" s="76"/>
      <c r="U115" s="25"/>
      <c r="V115" s="76"/>
      <c r="W115" s="25"/>
      <c r="X115" s="76"/>
      <c r="Y115" s="25"/>
      <c r="Z115" s="76"/>
      <c r="AA115" s="25"/>
      <c r="AB115" s="25"/>
      <c r="AC115" s="25"/>
      <c r="AD115" s="25"/>
      <c r="AE115" s="25"/>
      <c r="AF115" s="25"/>
    </row>
    <row r="116" ht="15.75" customHeight="1">
      <c r="A116" s="25"/>
      <c r="B116" s="25"/>
      <c r="C116" s="25"/>
      <c r="D116" s="76"/>
      <c r="E116" s="25"/>
      <c r="F116" s="76"/>
      <c r="G116" s="25"/>
      <c r="H116" s="76"/>
      <c r="I116" s="25"/>
      <c r="J116" s="76"/>
      <c r="K116" s="25"/>
      <c r="L116" s="76"/>
      <c r="M116" s="25"/>
      <c r="N116" s="76"/>
      <c r="O116" s="25"/>
      <c r="P116" s="76"/>
      <c r="Q116" s="25"/>
      <c r="R116" s="76"/>
      <c r="S116" s="25"/>
      <c r="T116" s="76"/>
      <c r="U116" s="25"/>
      <c r="V116" s="76"/>
      <c r="W116" s="25"/>
      <c r="X116" s="76"/>
      <c r="Y116" s="25"/>
      <c r="Z116" s="76"/>
      <c r="AA116" s="25"/>
      <c r="AB116" s="25"/>
      <c r="AC116" s="25"/>
      <c r="AD116" s="25"/>
      <c r="AE116" s="25"/>
      <c r="AF116" s="25"/>
    </row>
    <row r="117" ht="15.75" customHeight="1">
      <c r="A117" s="25"/>
      <c r="B117" s="25"/>
      <c r="C117" s="25"/>
      <c r="D117" s="76"/>
      <c r="E117" s="25"/>
      <c r="F117" s="76"/>
      <c r="G117" s="25"/>
      <c r="H117" s="76"/>
      <c r="I117" s="25"/>
      <c r="J117" s="76"/>
      <c r="K117" s="25"/>
      <c r="L117" s="76"/>
      <c r="M117" s="25"/>
      <c r="N117" s="76"/>
      <c r="O117" s="25"/>
      <c r="P117" s="76"/>
      <c r="Q117" s="25"/>
      <c r="R117" s="76"/>
      <c r="S117" s="25"/>
      <c r="T117" s="76"/>
      <c r="U117" s="25"/>
      <c r="V117" s="76"/>
      <c r="W117" s="25"/>
      <c r="X117" s="76"/>
      <c r="Y117" s="25"/>
      <c r="Z117" s="76"/>
      <c r="AA117" s="25"/>
      <c r="AB117" s="25"/>
      <c r="AC117" s="25"/>
      <c r="AD117" s="25"/>
      <c r="AE117" s="25"/>
      <c r="AF117" s="25"/>
    </row>
    <row r="118" ht="15.75" customHeight="1">
      <c r="A118" s="25"/>
      <c r="B118" s="25"/>
      <c r="C118" s="25"/>
      <c r="D118" s="76"/>
      <c r="E118" s="25"/>
      <c r="F118" s="76"/>
      <c r="G118" s="25"/>
      <c r="H118" s="76"/>
      <c r="I118" s="25"/>
      <c r="J118" s="76"/>
      <c r="K118" s="25"/>
      <c r="L118" s="76"/>
      <c r="M118" s="25"/>
      <c r="N118" s="76"/>
      <c r="O118" s="25"/>
      <c r="P118" s="76"/>
      <c r="Q118" s="25"/>
      <c r="R118" s="76"/>
      <c r="S118" s="25"/>
      <c r="T118" s="76"/>
      <c r="U118" s="25"/>
      <c r="V118" s="76"/>
      <c r="W118" s="25"/>
      <c r="X118" s="76"/>
      <c r="Y118" s="25"/>
      <c r="Z118" s="76"/>
      <c r="AA118" s="25"/>
      <c r="AB118" s="25"/>
      <c r="AC118" s="25"/>
      <c r="AD118" s="25"/>
      <c r="AE118" s="25"/>
      <c r="AF118" s="25"/>
    </row>
    <row r="119" ht="15.75" customHeight="1">
      <c r="A119" s="25"/>
      <c r="B119" s="25"/>
      <c r="C119" s="25"/>
      <c r="D119" s="76"/>
      <c r="E119" s="25"/>
      <c r="F119" s="76"/>
      <c r="G119" s="25"/>
      <c r="H119" s="76"/>
      <c r="I119" s="25"/>
      <c r="J119" s="76"/>
      <c r="K119" s="25"/>
      <c r="L119" s="76"/>
      <c r="M119" s="25"/>
      <c r="N119" s="76"/>
      <c r="O119" s="25"/>
      <c r="P119" s="76"/>
      <c r="Q119" s="25"/>
      <c r="R119" s="76"/>
      <c r="S119" s="25"/>
      <c r="T119" s="76"/>
      <c r="U119" s="25"/>
      <c r="V119" s="76"/>
      <c r="W119" s="25"/>
      <c r="X119" s="76"/>
      <c r="Y119" s="25"/>
      <c r="Z119" s="76"/>
      <c r="AA119" s="25"/>
      <c r="AB119" s="25"/>
      <c r="AC119" s="25"/>
      <c r="AD119" s="25"/>
      <c r="AE119" s="25"/>
      <c r="AF119" s="25"/>
    </row>
    <row r="120" ht="15.75" customHeight="1">
      <c r="A120" s="25"/>
      <c r="B120" s="25"/>
      <c r="C120" s="25"/>
      <c r="D120" s="76"/>
      <c r="E120" s="25"/>
      <c r="F120" s="76"/>
      <c r="G120" s="25"/>
      <c r="H120" s="76"/>
      <c r="I120" s="25"/>
      <c r="J120" s="76"/>
      <c r="K120" s="25"/>
      <c r="L120" s="76"/>
      <c r="M120" s="25"/>
      <c r="N120" s="76"/>
      <c r="O120" s="25"/>
      <c r="P120" s="76"/>
      <c r="Q120" s="25"/>
      <c r="R120" s="76"/>
      <c r="S120" s="25"/>
      <c r="T120" s="76"/>
      <c r="U120" s="25"/>
      <c r="V120" s="76"/>
      <c r="W120" s="25"/>
      <c r="X120" s="76"/>
      <c r="Y120" s="25"/>
      <c r="Z120" s="76"/>
      <c r="AA120" s="25"/>
      <c r="AB120" s="25"/>
      <c r="AC120" s="25"/>
      <c r="AD120" s="25"/>
      <c r="AE120" s="25"/>
      <c r="AF120" s="25"/>
    </row>
    <row r="121" ht="15.75" customHeight="1">
      <c r="A121" s="25"/>
      <c r="B121" s="25"/>
      <c r="C121" s="25"/>
      <c r="D121" s="76"/>
      <c r="E121" s="25"/>
      <c r="F121" s="76"/>
      <c r="G121" s="25"/>
      <c r="H121" s="76"/>
      <c r="I121" s="25"/>
      <c r="J121" s="76"/>
      <c r="K121" s="25"/>
      <c r="L121" s="76"/>
      <c r="M121" s="25"/>
      <c r="N121" s="76"/>
      <c r="O121" s="25"/>
      <c r="P121" s="76"/>
      <c r="Q121" s="25"/>
      <c r="R121" s="76"/>
      <c r="S121" s="25"/>
      <c r="T121" s="76"/>
      <c r="U121" s="25"/>
      <c r="V121" s="76"/>
      <c r="W121" s="25"/>
      <c r="X121" s="76"/>
      <c r="Y121" s="25"/>
      <c r="Z121" s="76"/>
      <c r="AA121" s="25"/>
      <c r="AB121" s="25"/>
      <c r="AC121" s="25"/>
      <c r="AD121" s="25"/>
      <c r="AE121" s="25"/>
      <c r="AF121" s="25"/>
    </row>
    <row r="122" ht="15.75" customHeight="1">
      <c r="A122" s="25"/>
      <c r="B122" s="25"/>
      <c r="C122" s="25"/>
      <c r="D122" s="76"/>
      <c r="E122" s="25"/>
      <c r="F122" s="76"/>
      <c r="G122" s="25"/>
      <c r="H122" s="76"/>
      <c r="I122" s="25"/>
      <c r="J122" s="76"/>
      <c r="K122" s="25"/>
      <c r="L122" s="76"/>
      <c r="M122" s="25"/>
      <c r="N122" s="76"/>
      <c r="O122" s="25"/>
      <c r="P122" s="76"/>
      <c r="Q122" s="25"/>
      <c r="R122" s="76"/>
      <c r="S122" s="25"/>
      <c r="T122" s="76"/>
      <c r="U122" s="25"/>
      <c r="V122" s="76"/>
      <c r="W122" s="25"/>
      <c r="X122" s="76"/>
      <c r="Y122" s="25"/>
      <c r="Z122" s="76"/>
      <c r="AA122" s="25"/>
      <c r="AB122" s="25"/>
      <c r="AC122" s="25"/>
      <c r="AD122" s="25"/>
      <c r="AE122" s="25"/>
      <c r="AF122" s="25"/>
    </row>
    <row r="123" ht="15.75" customHeight="1">
      <c r="A123" s="25"/>
      <c r="B123" s="25"/>
      <c r="C123" s="25"/>
      <c r="D123" s="76"/>
      <c r="E123" s="25"/>
      <c r="F123" s="76"/>
      <c r="G123" s="25"/>
      <c r="H123" s="76"/>
      <c r="I123" s="25"/>
      <c r="J123" s="76"/>
      <c r="K123" s="25"/>
      <c r="L123" s="76"/>
      <c r="M123" s="25"/>
      <c r="N123" s="76"/>
      <c r="O123" s="25"/>
      <c r="P123" s="76"/>
      <c r="Q123" s="25"/>
      <c r="R123" s="76"/>
      <c r="S123" s="25"/>
      <c r="T123" s="76"/>
      <c r="U123" s="25"/>
      <c r="V123" s="76"/>
      <c r="W123" s="25"/>
      <c r="X123" s="76"/>
      <c r="Y123" s="25"/>
      <c r="Z123" s="76"/>
      <c r="AA123" s="25"/>
      <c r="AB123" s="25"/>
      <c r="AC123" s="25"/>
      <c r="AD123" s="25"/>
      <c r="AE123" s="25"/>
      <c r="AF123" s="25"/>
    </row>
    <row r="124" ht="15.75" customHeight="1">
      <c r="A124" s="25"/>
      <c r="B124" s="25"/>
      <c r="C124" s="25"/>
      <c r="D124" s="76"/>
      <c r="E124" s="25"/>
      <c r="F124" s="76"/>
      <c r="G124" s="25"/>
      <c r="H124" s="76"/>
      <c r="I124" s="25"/>
      <c r="J124" s="76"/>
      <c r="K124" s="25"/>
      <c r="L124" s="76"/>
      <c r="M124" s="25"/>
      <c r="N124" s="76"/>
      <c r="O124" s="25"/>
      <c r="P124" s="76"/>
      <c r="Q124" s="25"/>
      <c r="R124" s="76"/>
      <c r="S124" s="25"/>
      <c r="T124" s="76"/>
      <c r="U124" s="25"/>
      <c r="V124" s="76"/>
      <c r="W124" s="25"/>
      <c r="X124" s="76"/>
      <c r="Y124" s="25"/>
      <c r="Z124" s="76"/>
      <c r="AA124" s="25"/>
      <c r="AB124" s="25"/>
      <c r="AC124" s="25"/>
      <c r="AD124" s="25"/>
      <c r="AE124" s="25"/>
      <c r="AF124" s="25"/>
    </row>
    <row r="125" ht="15.75" customHeight="1">
      <c r="A125" s="25"/>
      <c r="B125" s="25"/>
      <c r="C125" s="25"/>
      <c r="D125" s="76"/>
      <c r="E125" s="25"/>
      <c r="F125" s="76"/>
      <c r="G125" s="25"/>
      <c r="H125" s="76"/>
      <c r="I125" s="25"/>
      <c r="J125" s="76"/>
      <c r="K125" s="25"/>
      <c r="L125" s="76"/>
      <c r="M125" s="25"/>
      <c r="N125" s="76"/>
      <c r="O125" s="25"/>
      <c r="P125" s="76"/>
      <c r="Q125" s="25"/>
      <c r="R125" s="76"/>
      <c r="S125" s="25"/>
      <c r="T125" s="76"/>
      <c r="U125" s="25"/>
      <c r="V125" s="76"/>
      <c r="W125" s="25"/>
      <c r="X125" s="76"/>
      <c r="Y125" s="25"/>
      <c r="Z125" s="76"/>
      <c r="AA125" s="25"/>
      <c r="AB125" s="25"/>
      <c r="AC125" s="25"/>
      <c r="AD125" s="25"/>
      <c r="AE125" s="25"/>
      <c r="AF125" s="25"/>
    </row>
    <row r="126" ht="15.75" customHeight="1">
      <c r="A126" s="25"/>
      <c r="B126" s="25"/>
      <c r="C126" s="25"/>
      <c r="D126" s="76"/>
      <c r="E126" s="25"/>
      <c r="F126" s="76"/>
      <c r="G126" s="25"/>
      <c r="H126" s="76"/>
      <c r="I126" s="25"/>
      <c r="J126" s="76"/>
      <c r="K126" s="25"/>
      <c r="L126" s="76"/>
      <c r="M126" s="25"/>
      <c r="N126" s="76"/>
      <c r="O126" s="25"/>
      <c r="P126" s="76"/>
      <c r="Q126" s="25"/>
      <c r="R126" s="76"/>
      <c r="S126" s="25"/>
      <c r="T126" s="76"/>
      <c r="U126" s="25"/>
      <c r="V126" s="76"/>
      <c r="W126" s="25"/>
      <c r="X126" s="76"/>
      <c r="Y126" s="25"/>
      <c r="Z126" s="76"/>
      <c r="AA126" s="25"/>
      <c r="AB126" s="25"/>
      <c r="AC126" s="25"/>
      <c r="AD126" s="25"/>
      <c r="AE126" s="25"/>
      <c r="AF126" s="25"/>
    </row>
    <row r="127" ht="15.75" customHeight="1">
      <c r="A127" s="25"/>
      <c r="B127" s="25"/>
      <c r="C127" s="25"/>
      <c r="D127" s="76"/>
      <c r="E127" s="25"/>
      <c r="F127" s="76"/>
      <c r="G127" s="25"/>
      <c r="H127" s="76"/>
      <c r="I127" s="25"/>
      <c r="J127" s="76"/>
      <c r="K127" s="25"/>
      <c r="L127" s="76"/>
      <c r="M127" s="25"/>
      <c r="N127" s="76"/>
      <c r="O127" s="25"/>
      <c r="P127" s="76"/>
      <c r="Q127" s="25"/>
      <c r="R127" s="76"/>
      <c r="S127" s="25"/>
      <c r="T127" s="76"/>
      <c r="U127" s="25"/>
      <c r="V127" s="76"/>
      <c r="W127" s="25"/>
      <c r="X127" s="76"/>
      <c r="Y127" s="25"/>
      <c r="Z127" s="76"/>
      <c r="AA127" s="25"/>
      <c r="AB127" s="25"/>
      <c r="AC127" s="25"/>
      <c r="AD127" s="25"/>
      <c r="AE127" s="25"/>
      <c r="AF127" s="25"/>
    </row>
    <row r="128" ht="15.75" customHeight="1">
      <c r="A128" s="25"/>
      <c r="B128" s="25"/>
      <c r="C128" s="25"/>
      <c r="D128" s="76"/>
      <c r="E128" s="25"/>
      <c r="F128" s="76"/>
      <c r="G128" s="25"/>
      <c r="H128" s="76"/>
      <c r="I128" s="25"/>
      <c r="J128" s="76"/>
      <c r="K128" s="25"/>
      <c r="L128" s="76"/>
      <c r="M128" s="25"/>
      <c r="N128" s="76"/>
      <c r="O128" s="25"/>
      <c r="P128" s="76"/>
      <c r="Q128" s="25"/>
      <c r="R128" s="76"/>
      <c r="S128" s="25"/>
      <c r="T128" s="76"/>
      <c r="U128" s="25"/>
      <c r="V128" s="76"/>
      <c r="W128" s="25"/>
      <c r="X128" s="76"/>
      <c r="Y128" s="25"/>
      <c r="Z128" s="76"/>
      <c r="AA128" s="25"/>
      <c r="AB128" s="25"/>
      <c r="AC128" s="25"/>
      <c r="AD128" s="25"/>
      <c r="AE128" s="25"/>
      <c r="AF128" s="25"/>
    </row>
    <row r="129" ht="15.75" customHeight="1">
      <c r="A129" s="25"/>
      <c r="B129" s="25"/>
      <c r="C129" s="25"/>
      <c r="D129" s="76"/>
      <c r="E129" s="25"/>
      <c r="F129" s="76"/>
      <c r="G129" s="25"/>
      <c r="H129" s="76"/>
      <c r="I129" s="25"/>
      <c r="J129" s="76"/>
      <c r="K129" s="25"/>
      <c r="L129" s="76"/>
      <c r="M129" s="25"/>
      <c r="N129" s="76"/>
      <c r="O129" s="25"/>
      <c r="P129" s="76"/>
      <c r="Q129" s="25"/>
      <c r="R129" s="76"/>
      <c r="S129" s="25"/>
      <c r="T129" s="76"/>
      <c r="U129" s="25"/>
      <c r="V129" s="76"/>
      <c r="W129" s="25"/>
      <c r="X129" s="76"/>
      <c r="Y129" s="25"/>
      <c r="Z129" s="76"/>
      <c r="AA129" s="25"/>
      <c r="AB129" s="25"/>
      <c r="AC129" s="25"/>
      <c r="AD129" s="25"/>
      <c r="AE129" s="25"/>
      <c r="AF129" s="25"/>
    </row>
    <row r="130" ht="15.75" customHeight="1">
      <c r="A130" s="25"/>
      <c r="B130" s="25"/>
      <c r="C130" s="25"/>
      <c r="D130" s="76"/>
      <c r="E130" s="25"/>
      <c r="F130" s="76"/>
      <c r="G130" s="25"/>
      <c r="H130" s="76"/>
      <c r="I130" s="25"/>
      <c r="J130" s="76"/>
      <c r="K130" s="25"/>
      <c r="L130" s="76"/>
      <c r="M130" s="25"/>
      <c r="N130" s="76"/>
      <c r="O130" s="25"/>
      <c r="P130" s="76"/>
      <c r="Q130" s="25"/>
      <c r="R130" s="76"/>
      <c r="S130" s="25"/>
      <c r="T130" s="76"/>
      <c r="U130" s="25"/>
      <c r="V130" s="76"/>
      <c r="W130" s="25"/>
      <c r="X130" s="76"/>
      <c r="Y130" s="25"/>
      <c r="Z130" s="76"/>
      <c r="AA130" s="25"/>
      <c r="AB130" s="25"/>
      <c r="AC130" s="25"/>
      <c r="AD130" s="25"/>
      <c r="AE130" s="25"/>
      <c r="AF130" s="25"/>
    </row>
    <row r="131" ht="15.75" customHeight="1">
      <c r="A131" s="25"/>
      <c r="B131" s="25"/>
      <c r="C131" s="25"/>
      <c r="D131" s="76"/>
      <c r="E131" s="25"/>
      <c r="F131" s="76"/>
      <c r="G131" s="25"/>
      <c r="H131" s="76"/>
      <c r="I131" s="25"/>
      <c r="J131" s="76"/>
      <c r="K131" s="25"/>
      <c r="L131" s="76"/>
      <c r="M131" s="25"/>
      <c r="N131" s="76"/>
      <c r="O131" s="25"/>
      <c r="P131" s="76"/>
      <c r="Q131" s="25"/>
      <c r="R131" s="76"/>
      <c r="S131" s="25"/>
      <c r="T131" s="76"/>
      <c r="U131" s="25"/>
      <c r="V131" s="76"/>
      <c r="W131" s="25"/>
      <c r="X131" s="76"/>
      <c r="Y131" s="25"/>
      <c r="Z131" s="76"/>
      <c r="AA131" s="25"/>
      <c r="AB131" s="25"/>
      <c r="AC131" s="25"/>
      <c r="AD131" s="25"/>
      <c r="AE131" s="25"/>
      <c r="AF131" s="25"/>
    </row>
    <row r="132" ht="15.75" customHeight="1">
      <c r="A132" s="25"/>
      <c r="B132" s="25"/>
      <c r="C132" s="25"/>
      <c r="D132" s="76"/>
      <c r="E132" s="25"/>
      <c r="F132" s="76"/>
      <c r="G132" s="25"/>
      <c r="H132" s="76"/>
      <c r="I132" s="25"/>
      <c r="J132" s="76"/>
      <c r="K132" s="25"/>
      <c r="L132" s="76"/>
      <c r="M132" s="25"/>
      <c r="N132" s="76"/>
      <c r="O132" s="25"/>
      <c r="P132" s="76"/>
      <c r="Q132" s="25"/>
      <c r="R132" s="76"/>
      <c r="S132" s="25"/>
      <c r="T132" s="76"/>
      <c r="U132" s="25"/>
      <c r="V132" s="76"/>
      <c r="W132" s="25"/>
      <c r="X132" s="76"/>
      <c r="Y132" s="25"/>
      <c r="Z132" s="76"/>
      <c r="AA132" s="25"/>
      <c r="AB132" s="25"/>
      <c r="AC132" s="25"/>
      <c r="AD132" s="25"/>
      <c r="AE132" s="25"/>
      <c r="AF132" s="25"/>
    </row>
    <row r="133" ht="15.75" customHeight="1">
      <c r="A133" s="25"/>
      <c r="B133" s="25"/>
      <c r="C133" s="25"/>
      <c r="D133" s="76"/>
      <c r="E133" s="25"/>
      <c r="F133" s="76"/>
      <c r="G133" s="25"/>
      <c r="H133" s="76"/>
      <c r="I133" s="25"/>
      <c r="J133" s="76"/>
      <c r="K133" s="25"/>
      <c r="L133" s="76"/>
      <c r="M133" s="25"/>
      <c r="N133" s="76"/>
      <c r="O133" s="25"/>
      <c r="P133" s="76"/>
      <c r="Q133" s="25"/>
      <c r="R133" s="76"/>
      <c r="S133" s="25"/>
      <c r="T133" s="76"/>
      <c r="U133" s="25"/>
      <c r="V133" s="76"/>
      <c r="W133" s="25"/>
      <c r="X133" s="76"/>
      <c r="Y133" s="25"/>
      <c r="Z133" s="76"/>
      <c r="AA133" s="25"/>
      <c r="AB133" s="25"/>
      <c r="AC133" s="25"/>
      <c r="AD133" s="25"/>
      <c r="AE133" s="25"/>
      <c r="AF133" s="25"/>
    </row>
    <row r="134" ht="15.75" customHeight="1">
      <c r="A134" s="25"/>
      <c r="B134" s="25"/>
      <c r="C134" s="25"/>
      <c r="D134" s="76"/>
      <c r="E134" s="25"/>
      <c r="F134" s="76"/>
      <c r="G134" s="25"/>
      <c r="H134" s="76"/>
      <c r="I134" s="25"/>
      <c r="J134" s="76"/>
      <c r="K134" s="25"/>
      <c r="L134" s="76"/>
      <c r="M134" s="25"/>
      <c r="N134" s="76"/>
      <c r="O134" s="25"/>
      <c r="P134" s="76"/>
      <c r="Q134" s="25"/>
      <c r="R134" s="76"/>
      <c r="S134" s="25"/>
      <c r="T134" s="76"/>
      <c r="U134" s="25"/>
      <c r="V134" s="76"/>
      <c r="W134" s="25"/>
      <c r="X134" s="76"/>
      <c r="Y134" s="25"/>
      <c r="Z134" s="76"/>
      <c r="AA134" s="25"/>
      <c r="AB134" s="25"/>
      <c r="AC134" s="25"/>
      <c r="AD134" s="25"/>
      <c r="AE134" s="25"/>
      <c r="AF134" s="25"/>
    </row>
    <row r="135" ht="15.75" customHeight="1">
      <c r="A135" s="25"/>
      <c r="B135" s="25"/>
      <c r="C135" s="25"/>
      <c r="D135" s="76"/>
      <c r="E135" s="25"/>
      <c r="F135" s="76"/>
      <c r="G135" s="25"/>
      <c r="H135" s="76"/>
      <c r="I135" s="25"/>
      <c r="J135" s="76"/>
      <c r="K135" s="25"/>
      <c r="L135" s="76"/>
      <c r="M135" s="25"/>
      <c r="N135" s="76"/>
      <c r="O135" s="25"/>
      <c r="P135" s="76"/>
      <c r="Q135" s="25"/>
      <c r="R135" s="76"/>
      <c r="S135" s="25"/>
      <c r="T135" s="76"/>
      <c r="U135" s="25"/>
      <c r="V135" s="76"/>
      <c r="W135" s="25"/>
      <c r="X135" s="76"/>
      <c r="Y135" s="25"/>
      <c r="Z135" s="76"/>
      <c r="AA135" s="25"/>
      <c r="AB135" s="25"/>
      <c r="AC135" s="25"/>
      <c r="AD135" s="25"/>
      <c r="AE135" s="25"/>
      <c r="AF135" s="25"/>
    </row>
    <row r="136" ht="15.75" customHeight="1">
      <c r="A136" s="25"/>
      <c r="B136" s="25"/>
      <c r="C136" s="25"/>
      <c r="D136" s="76"/>
      <c r="E136" s="25"/>
      <c r="F136" s="76"/>
      <c r="G136" s="25"/>
      <c r="H136" s="76"/>
      <c r="I136" s="25"/>
      <c r="J136" s="76"/>
      <c r="K136" s="25"/>
      <c r="L136" s="76"/>
      <c r="M136" s="25"/>
      <c r="N136" s="76"/>
      <c r="O136" s="25"/>
      <c r="P136" s="76"/>
      <c r="Q136" s="25"/>
      <c r="R136" s="76"/>
      <c r="S136" s="25"/>
      <c r="T136" s="76"/>
      <c r="U136" s="25"/>
      <c r="V136" s="76"/>
      <c r="W136" s="25"/>
      <c r="X136" s="76"/>
      <c r="Y136" s="25"/>
      <c r="Z136" s="76"/>
      <c r="AA136" s="25"/>
      <c r="AB136" s="25"/>
      <c r="AC136" s="25"/>
      <c r="AD136" s="25"/>
      <c r="AE136" s="25"/>
      <c r="AF136" s="25"/>
    </row>
    <row r="137" ht="15.75" customHeight="1">
      <c r="A137" s="25"/>
      <c r="B137" s="25"/>
      <c r="C137" s="25"/>
      <c r="D137" s="76"/>
      <c r="E137" s="25"/>
      <c r="F137" s="76"/>
      <c r="G137" s="25"/>
      <c r="H137" s="76"/>
      <c r="I137" s="25"/>
      <c r="J137" s="76"/>
      <c r="K137" s="25"/>
      <c r="L137" s="76"/>
      <c r="M137" s="25"/>
      <c r="N137" s="76"/>
      <c r="O137" s="25"/>
      <c r="P137" s="76"/>
      <c r="Q137" s="25"/>
      <c r="R137" s="76"/>
      <c r="S137" s="25"/>
      <c r="T137" s="76"/>
      <c r="U137" s="25"/>
      <c r="V137" s="76"/>
      <c r="W137" s="25"/>
      <c r="X137" s="76"/>
      <c r="Y137" s="25"/>
      <c r="Z137" s="76"/>
      <c r="AA137" s="25"/>
      <c r="AB137" s="25"/>
      <c r="AC137" s="25"/>
      <c r="AD137" s="25"/>
      <c r="AE137" s="25"/>
      <c r="AF137" s="25"/>
    </row>
    <row r="138" ht="15.75" customHeight="1">
      <c r="A138" s="25"/>
      <c r="B138" s="25"/>
      <c r="C138" s="25"/>
      <c r="D138" s="76"/>
      <c r="E138" s="25"/>
      <c r="F138" s="76"/>
      <c r="G138" s="25"/>
      <c r="H138" s="76"/>
      <c r="I138" s="25"/>
      <c r="J138" s="76"/>
      <c r="K138" s="25"/>
      <c r="L138" s="76"/>
      <c r="M138" s="25"/>
      <c r="N138" s="76"/>
      <c r="O138" s="25"/>
      <c r="P138" s="76"/>
      <c r="Q138" s="25"/>
      <c r="R138" s="76"/>
      <c r="S138" s="25"/>
      <c r="T138" s="76"/>
      <c r="U138" s="25"/>
      <c r="V138" s="76"/>
      <c r="W138" s="25"/>
      <c r="X138" s="76"/>
      <c r="Y138" s="25"/>
      <c r="Z138" s="76"/>
      <c r="AA138" s="25"/>
      <c r="AB138" s="25"/>
      <c r="AC138" s="25"/>
      <c r="AD138" s="25"/>
      <c r="AE138" s="25"/>
      <c r="AF138" s="25"/>
    </row>
    <row r="139" ht="15.75" customHeight="1">
      <c r="A139" s="25"/>
      <c r="B139" s="25"/>
      <c r="C139" s="25"/>
      <c r="D139" s="76"/>
      <c r="E139" s="25"/>
      <c r="F139" s="76"/>
      <c r="G139" s="25"/>
      <c r="H139" s="76"/>
      <c r="I139" s="25"/>
      <c r="J139" s="76"/>
      <c r="K139" s="25"/>
      <c r="L139" s="76"/>
      <c r="M139" s="25"/>
      <c r="N139" s="76"/>
      <c r="O139" s="25"/>
      <c r="P139" s="76"/>
      <c r="Q139" s="25"/>
      <c r="R139" s="76"/>
      <c r="S139" s="25"/>
      <c r="T139" s="76"/>
      <c r="U139" s="25"/>
      <c r="V139" s="76"/>
      <c r="W139" s="25"/>
      <c r="X139" s="76"/>
      <c r="Y139" s="25"/>
      <c r="Z139" s="76"/>
      <c r="AA139" s="25"/>
      <c r="AB139" s="25"/>
      <c r="AC139" s="25"/>
      <c r="AD139" s="25"/>
      <c r="AE139" s="25"/>
      <c r="AF139" s="25"/>
    </row>
    <row r="140" ht="15.75" customHeight="1">
      <c r="A140" s="25"/>
      <c r="B140" s="25"/>
      <c r="C140" s="25"/>
      <c r="D140" s="76"/>
      <c r="E140" s="25"/>
      <c r="F140" s="76"/>
      <c r="G140" s="25"/>
      <c r="H140" s="76"/>
      <c r="I140" s="25"/>
      <c r="J140" s="76"/>
      <c r="K140" s="25"/>
      <c r="L140" s="76"/>
      <c r="M140" s="25"/>
      <c r="N140" s="76"/>
      <c r="O140" s="25"/>
      <c r="P140" s="76"/>
      <c r="Q140" s="25"/>
      <c r="R140" s="76"/>
      <c r="S140" s="25"/>
      <c r="T140" s="76"/>
      <c r="U140" s="25"/>
      <c r="V140" s="76"/>
      <c r="W140" s="25"/>
      <c r="X140" s="76"/>
      <c r="Y140" s="25"/>
      <c r="Z140" s="76"/>
      <c r="AA140" s="25"/>
      <c r="AB140" s="25"/>
      <c r="AC140" s="25"/>
      <c r="AD140" s="25"/>
      <c r="AE140" s="25"/>
      <c r="AF140" s="25"/>
    </row>
    <row r="141" ht="15.75" customHeight="1">
      <c r="A141" s="25"/>
      <c r="B141" s="25"/>
      <c r="C141" s="25"/>
      <c r="D141" s="76"/>
      <c r="E141" s="25"/>
      <c r="F141" s="76"/>
      <c r="G141" s="25"/>
      <c r="H141" s="76"/>
      <c r="I141" s="25"/>
      <c r="J141" s="76"/>
      <c r="K141" s="25"/>
      <c r="L141" s="76"/>
      <c r="M141" s="25"/>
      <c r="N141" s="76"/>
      <c r="O141" s="25"/>
      <c r="P141" s="76"/>
      <c r="Q141" s="25"/>
      <c r="R141" s="76"/>
      <c r="S141" s="25"/>
      <c r="T141" s="76"/>
      <c r="U141" s="25"/>
      <c r="V141" s="76"/>
      <c r="W141" s="25"/>
      <c r="X141" s="76"/>
      <c r="Y141" s="25"/>
      <c r="Z141" s="76"/>
      <c r="AA141" s="25"/>
      <c r="AB141" s="25"/>
      <c r="AC141" s="25"/>
      <c r="AD141" s="25"/>
      <c r="AE141" s="25"/>
      <c r="AF141" s="25"/>
    </row>
    <row r="142" ht="15.75" customHeight="1">
      <c r="A142" s="25"/>
      <c r="B142" s="25"/>
      <c r="C142" s="25"/>
      <c r="D142" s="76"/>
      <c r="E142" s="25"/>
      <c r="F142" s="76"/>
      <c r="G142" s="25"/>
      <c r="H142" s="76"/>
      <c r="I142" s="25"/>
      <c r="J142" s="76"/>
      <c r="K142" s="25"/>
      <c r="L142" s="76"/>
      <c r="M142" s="25"/>
      <c r="N142" s="76"/>
      <c r="O142" s="25"/>
      <c r="P142" s="76"/>
      <c r="Q142" s="25"/>
      <c r="R142" s="76"/>
      <c r="S142" s="25"/>
      <c r="T142" s="76"/>
      <c r="U142" s="25"/>
      <c r="V142" s="76"/>
      <c r="W142" s="25"/>
      <c r="X142" s="76"/>
      <c r="Y142" s="25"/>
      <c r="Z142" s="76"/>
      <c r="AA142" s="25"/>
      <c r="AB142" s="25"/>
      <c r="AC142" s="25"/>
      <c r="AD142" s="25"/>
      <c r="AE142" s="25"/>
      <c r="AF142" s="25"/>
    </row>
    <row r="143" ht="15.75" customHeight="1">
      <c r="A143" s="25"/>
      <c r="B143" s="25"/>
      <c r="C143" s="25"/>
      <c r="D143" s="76"/>
      <c r="E143" s="25"/>
      <c r="F143" s="76"/>
      <c r="G143" s="25"/>
      <c r="H143" s="76"/>
      <c r="I143" s="25"/>
      <c r="J143" s="76"/>
      <c r="K143" s="25"/>
      <c r="L143" s="76"/>
      <c r="M143" s="25"/>
      <c r="N143" s="76"/>
      <c r="O143" s="25"/>
      <c r="P143" s="76"/>
      <c r="Q143" s="25"/>
      <c r="R143" s="76"/>
      <c r="S143" s="25"/>
      <c r="T143" s="76"/>
      <c r="U143" s="25"/>
      <c r="V143" s="76"/>
      <c r="W143" s="25"/>
      <c r="X143" s="76"/>
      <c r="Y143" s="25"/>
      <c r="Z143" s="76"/>
      <c r="AA143" s="25"/>
      <c r="AB143" s="25"/>
      <c r="AC143" s="25"/>
      <c r="AD143" s="25"/>
      <c r="AE143" s="25"/>
      <c r="AF143" s="25"/>
    </row>
    <row r="144" ht="15.75" customHeight="1">
      <c r="A144" s="25"/>
      <c r="B144" s="25"/>
      <c r="C144" s="25"/>
      <c r="D144" s="76"/>
      <c r="E144" s="25"/>
      <c r="F144" s="76"/>
      <c r="G144" s="25"/>
      <c r="H144" s="76"/>
      <c r="I144" s="25"/>
      <c r="J144" s="76"/>
      <c r="K144" s="25"/>
      <c r="L144" s="76"/>
      <c r="M144" s="25"/>
      <c r="N144" s="76"/>
      <c r="O144" s="25"/>
      <c r="P144" s="76"/>
      <c r="Q144" s="25"/>
      <c r="R144" s="76"/>
      <c r="S144" s="25"/>
      <c r="T144" s="76"/>
      <c r="U144" s="25"/>
      <c r="V144" s="76"/>
      <c r="W144" s="25"/>
      <c r="X144" s="76"/>
      <c r="Y144" s="25"/>
      <c r="Z144" s="76"/>
      <c r="AA144" s="25"/>
      <c r="AB144" s="25"/>
      <c r="AC144" s="25"/>
      <c r="AD144" s="25"/>
      <c r="AE144" s="25"/>
      <c r="AF144" s="25"/>
    </row>
    <row r="145" ht="15.75" customHeight="1">
      <c r="A145" s="25"/>
      <c r="B145" s="25"/>
      <c r="C145" s="25"/>
      <c r="D145" s="76"/>
      <c r="E145" s="25"/>
      <c r="F145" s="76"/>
      <c r="G145" s="25"/>
      <c r="H145" s="76"/>
      <c r="I145" s="25"/>
      <c r="J145" s="76"/>
      <c r="K145" s="25"/>
      <c r="L145" s="76"/>
      <c r="M145" s="25"/>
      <c r="N145" s="76"/>
      <c r="O145" s="25"/>
      <c r="P145" s="76"/>
      <c r="Q145" s="25"/>
      <c r="R145" s="76"/>
      <c r="S145" s="25"/>
      <c r="T145" s="76"/>
      <c r="U145" s="25"/>
      <c r="V145" s="76"/>
      <c r="W145" s="25"/>
      <c r="X145" s="76"/>
      <c r="Y145" s="25"/>
      <c r="Z145" s="76"/>
      <c r="AA145" s="25"/>
      <c r="AB145" s="25"/>
      <c r="AC145" s="25"/>
      <c r="AD145" s="25"/>
      <c r="AE145" s="25"/>
      <c r="AF145" s="25"/>
    </row>
    <row r="146" ht="15.75" customHeight="1">
      <c r="A146" s="25"/>
      <c r="B146" s="25"/>
      <c r="C146" s="25"/>
      <c r="D146" s="76"/>
      <c r="E146" s="25"/>
      <c r="F146" s="76"/>
      <c r="G146" s="25"/>
      <c r="H146" s="76"/>
      <c r="I146" s="25"/>
      <c r="J146" s="76"/>
      <c r="K146" s="25"/>
      <c r="L146" s="76"/>
      <c r="M146" s="25"/>
      <c r="N146" s="76"/>
      <c r="O146" s="25"/>
      <c r="P146" s="76"/>
      <c r="Q146" s="25"/>
      <c r="R146" s="76"/>
      <c r="S146" s="25"/>
      <c r="T146" s="76"/>
      <c r="U146" s="25"/>
      <c r="V146" s="76"/>
      <c r="W146" s="25"/>
      <c r="X146" s="76"/>
      <c r="Y146" s="25"/>
      <c r="Z146" s="76"/>
      <c r="AA146" s="25"/>
      <c r="AB146" s="25"/>
      <c r="AC146" s="25"/>
      <c r="AD146" s="25"/>
      <c r="AE146" s="25"/>
      <c r="AF146" s="25"/>
    </row>
    <row r="147" ht="15.75" customHeight="1">
      <c r="A147" s="25"/>
      <c r="B147" s="25"/>
      <c r="C147" s="25"/>
      <c r="D147" s="76"/>
      <c r="E147" s="25"/>
      <c r="F147" s="76"/>
      <c r="G147" s="25"/>
      <c r="H147" s="76"/>
      <c r="I147" s="25"/>
      <c r="J147" s="76"/>
      <c r="K147" s="25"/>
      <c r="L147" s="76"/>
      <c r="M147" s="25"/>
      <c r="N147" s="76"/>
      <c r="O147" s="25"/>
      <c r="P147" s="76"/>
      <c r="Q147" s="25"/>
      <c r="R147" s="76"/>
      <c r="S147" s="25"/>
      <c r="T147" s="76"/>
      <c r="U147" s="25"/>
      <c r="V147" s="76"/>
      <c r="W147" s="25"/>
      <c r="X147" s="76"/>
      <c r="Y147" s="25"/>
      <c r="Z147" s="76"/>
      <c r="AA147" s="25"/>
      <c r="AB147" s="25"/>
      <c r="AC147" s="25"/>
      <c r="AD147" s="25"/>
      <c r="AE147" s="25"/>
      <c r="AF147" s="25"/>
    </row>
    <row r="148" ht="15.75" customHeight="1">
      <c r="A148" s="25"/>
      <c r="B148" s="25"/>
      <c r="C148" s="25"/>
      <c r="D148" s="76"/>
      <c r="E148" s="25"/>
      <c r="F148" s="76"/>
      <c r="G148" s="25"/>
      <c r="H148" s="76"/>
      <c r="I148" s="25"/>
      <c r="J148" s="76"/>
      <c r="K148" s="25"/>
      <c r="L148" s="76"/>
      <c r="M148" s="25"/>
      <c r="N148" s="76"/>
      <c r="O148" s="25"/>
      <c r="P148" s="76"/>
      <c r="Q148" s="25"/>
      <c r="R148" s="76"/>
      <c r="S148" s="25"/>
      <c r="T148" s="76"/>
      <c r="U148" s="25"/>
      <c r="V148" s="76"/>
      <c r="W148" s="25"/>
      <c r="X148" s="76"/>
      <c r="Y148" s="25"/>
      <c r="Z148" s="76"/>
      <c r="AA148" s="25"/>
      <c r="AB148" s="25"/>
      <c r="AC148" s="25"/>
      <c r="AD148" s="25"/>
      <c r="AE148" s="25"/>
      <c r="AF148" s="25"/>
    </row>
    <row r="149" ht="15.75" customHeight="1">
      <c r="A149" s="25"/>
      <c r="B149" s="25"/>
      <c r="C149" s="25"/>
      <c r="D149" s="76"/>
      <c r="E149" s="25"/>
      <c r="F149" s="76"/>
      <c r="G149" s="25"/>
      <c r="H149" s="76"/>
      <c r="I149" s="25"/>
      <c r="J149" s="76"/>
      <c r="K149" s="25"/>
      <c r="L149" s="76"/>
      <c r="M149" s="25"/>
      <c r="N149" s="76"/>
      <c r="O149" s="25"/>
      <c r="P149" s="76"/>
      <c r="Q149" s="25"/>
      <c r="R149" s="76"/>
      <c r="S149" s="25"/>
      <c r="T149" s="76"/>
      <c r="U149" s="25"/>
      <c r="V149" s="76"/>
      <c r="W149" s="25"/>
      <c r="X149" s="76"/>
      <c r="Y149" s="25"/>
      <c r="Z149" s="76"/>
      <c r="AA149" s="25"/>
      <c r="AB149" s="25"/>
      <c r="AC149" s="25"/>
      <c r="AD149" s="25"/>
      <c r="AE149" s="25"/>
      <c r="AF149" s="25"/>
    </row>
    <row r="150" ht="15.75" customHeight="1">
      <c r="A150" s="25"/>
      <c r="B150" s="25"/>
      <c r="C150" s="25"/>
      <c r="D150" s="76"/>
      <c r="E150" s="25"/>
      <c r="F150" s="76"/>
      <c r="G150" s="25"/>
      <c r="H150" s="76"/>
      <c r="I150" s="25"/>
      <c r="J150" s="76"/>
      <c r="K150" s="25"/>
      <c r="L150" s="76"/>
      <c r="M150" s="25"/>
      <c r="N150" s="76"/>
      <c r="O150" s="25"/>
      <c r="P150" s="76"/>
      <c r="Q150" s="25"/>
      <c r="R150" s="76"/>
      <c r="S150" s="25"/>
      <c r="T150" s="76"/>
      <c r="U150" s="25"/>
      <c r="V150" s="76"/>
      <c r="W150" s="25"/>
      <c r="X150" s="76"/>
      <c r="Y150" s="25"/>
      <c r="Z150" s="76"/>
      <c r="AA150" s="25"/>
      <c r="AB150" s="25"/>
      <c r="AC150" s="25"/>
      <c r="AD150" s="25"/>
      <c r="AE150" s="25"/>
      <c r="AF150" s="25"/>
    </row>
    <row r="151" ht="15.75" customHeight="1">
      <c r="A151" s="25"/>
      <c r="B151" s="25"/>
      <c r="C151" s="25"/>
      <c r="D151" s="76"/>
      <c r="E151" s="25"/>
      <c r="F151" s="76"/>
      <c r="G151" s="25"/>
      <c r="H151" s="76"/>
      <c r="I151" s="25"/>
      <c r="J151" s="76"/>
      <c r="K151" s="25"/>
      <c r="L151" s="76"/>
      <c r="M151" s="25"/>
      <c r="N151" s="76"/>
      <c r="O151" s="25"/>
      <c r="P151" s="76"/>
      <c r="Q151" s="25"/>
      <c r="R151" s="76"/>
      <c r="S151" s="25"/>
      <c r="T151" s="76"/>
      <c r="U151" s="25"/>
      <c r="V151" s="76"/>
      <c r="W151" s="25"/>
      <c r="X151" s="76"/>
      <c r="Y151" s="25"/>
      <c r="Z151" s="76"/>
      <c r="AA151" s="25"/>
      <c r="AB151" s="25"/>
      <c r="AC151" s="25"/>
      <c r="AD151" s="25"/>
      <c r="AE151" s="25"/>
      <c r="AF151" s="25"/>
    </row>
    <row r="152" ht="15.75" customHeight="1">
      <c r="A152" s="25"/>
      <c r="B152" s="25"/>
      <c r="C152" s="25"/>
      <c r="D152" s="76"/>
      <c r="E152" s="25"/>
      <c r="F152" s="76"/>
      <c r="G152" s="25"/>
      <c r="H152" s="76"/>
      <c r="I152" s="25"/>
      <c r="J152" s="76"/>
      <c r="K152" s="25"/>
      <c r="L152" s="76"/>
      <c r="M152" s="25"/>
      <c r="N152" s="76"/>
      <c r="O152" s="25"/>
      <c r="P152" s="76"/>
      <c r="Q152" s="25"/>
      <c r="R152" s="76"/>
      <c r="S152" s="25"/>
      <c r="T152" s="76"/>
      <c r="U152" s="25"/>
      <c r="V152" s="76"/>
      <c r="W152" s="25"/>
      <c r="X152" s="76"/>
      <c r="Y152" s="25"/>
      <c r="Z152" s="76"/>
      <c r="AA152" s="25"/>
      <c r="AB152" s="25"/>
      <c r="AC152" s="25"/>
      <c r="AD152" s="25"/>
      <c r="AE152" s="25"/>
      <c r="AF152" s="25"/>
    </row>
    <row r="153" ht="15.75" customHeight="1">
      <c r="A153" s="25"/>
      <c r="B153" s="25"/>
      <c r="C153" s="25"/>
      <c r="D153" s="76"/>
      <c r="E153" s="25"/>
      <c r="F153" s="76"/>
      <c r="G153" s="25"/>
      <c r="H153" s="76"/>
      <c r="I153" s="25"/>
      <c r="J153" s="76"/>
      <c r="K153" s="25"/>
      <c r="L153" s="76"/>
      <c r="M153" s="25"/>
      <c r="N153" s="76"/>
      <c r="O153" s="25"/>
      <c r="P153" s="76"/>
      <c r="Q153" s="25"/>
      <c r="R153" s="76"/>
      <c r="S153" s="25"/>
      <c r="T153" s="76"/>
      <c r="U153" s="25"/>
      <c r="V153" s="76"/>
      <c r="W153" s="25"/>
      <c r="X153" s="76"/>
      <c r="Y153" s="25"/>
      <c r="Z153" s="76"/>
      <c r="AA153" s="25"/>
      <c r="AB153" s="25"/>
      <c r="AC153" s="25"/>
      <c r="AD153" s="25"/>
      <c r="AE153" s="25"/>
      <c r="AF153" s="25"/>
    </row>
    <row r="154" ht="15.75" customHeight="1">
      <c r="A154" s="25"/>
      <c r="B154" s="25"/>
      <c r="C154" s="25"/>
      <c r="D154" s="76"/>
      <c r="E154" s="25"/>
      <c r="F154" s="76"/>
      <c r="G154" s="25"/>
      <c r="H154" s="76"/>
      <c r="I154" s="25"/>
      <c r="J154" s="76"/>
      <c r="K154" s="25"/>
      <c r="L154" s="76"/>
      <c r="M154" s="25"/>
      <c r="N154" s="76"/>
      <c r="O154" s="25"/>
      <c r="P154" s="76"/>
      <c r="Q154" s="25"/>
      <c r="R154" s="76"/>
      <c r="S154" s="25"/>
      <c r="T154" s="76"/>
      <c r="U154" s="25"/>
      <c r="V154" s="76"/>
      <c r="W154" s="25"/>
      <c r="X154" s="76"/>
      <c r="Y154" s="25"/>
      <c r="Z154" s="76"/>
      <c r="AA154" s="25"/>
      <c r="AB154" s="25"/>
      <c r="AC154" s="25"/>
      <c r="AD154" s="25"/>
      <c r="AE154" s="25"/>
      <c r="AF154" s="25"/>
    </row>
    <row r="155" ht="15.75" customHeight="1">
      <c r="A155" s="25"/>
      <c r="B155" s="25"/>
      <c r="C155" s="25"/>
      <c r="D155" s="76"/>
      <c r="E155" s="25"/>
      <c r="F155" s="76"/>
      <c r="G155" s="25"/>
      <c r="H155" s="76"/>
      <c r="I155" s="25"/>
      <c r="J155" s="76"/>
      <c r="K155" s="25"/>
      <c r="L155" s="76"/>
      <c r="M155" s="25"/>
      <c r="N155" s="76"/>
      <c r="O155" s="25"/>
      <c r="P155" s="76"/>
      <c r="Q155" s="25"/>
      <c r="R155" s="76"/>
      <c r="S155" s="25"/>
      <c r="T155" s="76"/>
      <c r="U155" s="25"/>
      <c r="V155" s="76"/>
      <c r="W155" s="25"/>
      <c r="X155" s="76"/>
      <c r="Y155" s="25"/>
      <c r="Z155" s="76"/>
      <c r="AA155" s="25"/>
      <c r="AB155" s="25"/>
      <c r="AC155" s="25"/>
      <c r="AD155" s="25"/>
      <c r="AE155" s="25"/>
      <c r="AF155" s="25"/>
    </row>
    <row r="156" ht="15.75" customHeight="1">
      <c r="A156" s="25"/>
      <c r="B156" s="25"/>
      <c r="C156" s="25"/>
      <c r="D156" s="76"/>
      <c r="E156" s="25"/>
      <c r="F156" s="76"/>
      <c r="G156" s="25"/>
      <c r="H156" s="76"/>
      <c r="I156" s="25"/>
      <c r="J156" s="76"/>
      <c r="K156" s="25"/>
      <c r="L156" s="76"/>
      <c r="M156" s="25"/>
      <c r="N156" s="76"/>
      <c r="O156" s="25"/>
      <c r="P156" s="76"/>
      <c r="Q156" s="25"/>
      <c r="R156" s="76"/>
      <c r="S156" s="25"/>
      <c r="T156" s="76"/>
      <c r="U156" s="25"/>
      <c r="V156" s="76"/>
      <c r="W156" s="25"/>
      <c r="X156" s="76"/>
      <c r="Y156" s="25"/>
      <c r="Z156" s="76"/>
      <c r="AA156" s="25"/>
      <c r="AB156" s="25"/>
      <c r="AC156" s="25"/>
      <c r="AD156" s="25"/>
      <c r="AE156" s="25"/>
      <c r="AF156" s="25"/>
    </row>
    <row r="157" ht="15.75" customHeight="1">
      <c r="A157" s="25"/>
      <c r="B157" s="25"/>
      <c r="C157" s="25"/>
      <c r="D157" s="76"/>
      <c r="E157" s="25"/>
      <c r="F157" s="76"/>
      <c r="G157" s="25"/>
      <c r="H157" s="76"/>
      <c r="I157" s="25"/>
      <c r="J157" s="76"/>
      <c r="K157" s="25"/>
      <c r="L157" s="76"/>
      <c r="M157" s="25"/>
      <c r="N157" s="76"/>
      <c r="O157" s="25"/>
      <c r="P157" s="76"/>
      <c r="Q157" s="25"/>
      <c r="R157" s="76"/>
      <c r="S157" s="25"/>
      <c r="T157" s="76"/>
      <c r="U157" s="25"/>
      <c r="V157" s="76"/>
      <c r="W157" s="25"/>
      <c r="X157" s="76"/>
      <c r="Y157" s="25"/>
      <c r="Z157" s="76"/>
      <c r="AA157" s="25"/>
      <c r="AB157" s="25"/>
      <c r="AC157" s="25"/>
      <c r="AD157" s="25"/>
      <c r="AE157" s="25"/>
      <c r="AF157" s="25"/>
    </row>
    <row r="158" ht="15.75" customHeight="1">
      <c r="A158" s="25"/>
      <c r="B158" s="25"/>
      <c r="C158" s="25"/>
      <c r="D158" s="76"/>
      <c r="E158" s="25"/>
      <c r="F158" s="76"/>
      <c r="G158" s="25"/>
      <c r="H158" s="76"/>
      <c r="I158" s="25"/>
      <c r="J158" s="76"/>
      <c r="K158" s="25"/>
      <c r="L158" s="76"/>
      <c r="M158" s="25"/>
      <c r="N158" s="76"/>
      <c r="O158" s="25"/>
      <c r="P158" s="76"/>
      <c r="Q158" s="25"/>
      <c r="R158" s="76"/>
      <c r="S158" s="25"/>
      <c r="T158" s="76"/>
      <c r="U158" s="25"/>
      <c r="V158" s="76"/>
      <c r="W158" s="25"/>
      <c r="X158" s="76"/>
      <c r="Y158" s="25"/>
      <c r="Z158" s="76"/>
      <c r="AA158" s="25"/>
      <c r="AB158" s="25"/>
      <c r="AC158" s="25"/>
      <c r="AD158" s="25"/>
      <c r="AE158" s="25"/>
      <c r="AF158" s="25"/>
    </row>
    <row r="159" ht="15.75" customHeight="1">
      <c r="A159" s="25"/>
      <c r="B159" s="25"/>
      <c r="C159" s="25"/>
      <c r="D159" s="76"/>
      <c r="E159" s="25"/>
      <c r="F159" s="76"/>
      <c r="G159" s="25"/>
      <c r="H159" s="76"/>
      <c r="I159" s="25"/>
      <c r="J159" s="76"/>
      <c r="K159" s="25"/>
      <c r="L159" s="76"/>
      <c r="M159" s="25"/>
      <c r="N159" s="76"/>
      <c r="O159" s="25"/>
      <c r="P159" s="76"/>
      <c r="Q159" s="25"/>
      <c r="R159" s="76"/>
      <c r="S159" s="25"/>
      <c r="T159" s="76"/>
      <c r="U159" s="25"/>
      <c r="V159" s="76"/>
      <c r="W159" s="25"/>
      <c r="X159" s="76"/>
      <c r="Y159" s="25"/>
      <c r="Z159" s="76"/>
      <c r="AA159" s="25"/>
      <c r="AB159" s="25"/>
      <c r="AC159" s="25"/>
      <c r="AD159" s="25"/>
      <c r="AE159" s="25"/>
      <c r="AF159" s="25"/>
    </row>
    <row r="160" ht="15.75" customHeight="1">
      <c r="A160" s="25"/>
      <c r="B160" s="25"/>
      <c r="C160" s="25"/>
      <c r="D160" s="76"/>
      <c r="E160" s="25"/>
      <c r="F160" s="76"/>
      <c r="G160" s="25"/>
      <c r="H160" s="76"/>
      <c r="I160" s="25"/>
      <c r="J160" s="76"/>
      <c r="K160" s="25"/>
      <c r="L160" s="76"/>
      <c r="M160" s="25"/>
      <c r="N160" s="76"/>
      <c r="O160" s="25"/>
      <c r="P160" s="76"/>
      <c r="Q160" s="25"/>
      <c r="R160" s="76"/>
      <c r="S160" s="25"/>
      <c r="T160" s="76"/>
      <c r="U160" s="25"/>
      <c r="V160" s="76"/>
      <c r="W160" s="25"/>
      <c r="X160" s="76"/>
      <c r="Y160" s="25"/>
      <c r="Z160" s="76"/>
      <c r="AA160" s="25"/>
      <c r="AB160" s="25"/>
      <c r="AC160" s="25"/>
      <c r="AD160" s="25"/>
      <c r="AE160" s="25"/>
      <c r="AF160" s="25"/>
    </row>
    <row r="161" ht="15.75" customHeight="1">
      <c r="A161" s="25"/>
      <c r="B161" s="25"/>
      <c r="C161" s="25"/>
      <c r="D161" s="76"/>
      <c r="E161" s="25"/>
      <c r="F161" s="76"/>
      <c r="G161" s="25"/>
      <c r="H161" s="76"/>
      <c r="I161" s="25"/>
      <c r="J161" s="76"/>
      <c r="K161" s="25"/>
      <c r="L161" s="76"/>
      <c r="M161" s="25"/>
      <c r="N161" s="76"/>
      <c r="O161" s="25"/>
      <c r="P161" s="76"/>
      <c r="Q161" s="25"/>
      <c r="R161" s="76"/>
      <c r="S161" s="25"/>
      <c r="T161" s="76"/>
      <c r="U161" s="25"/>
      <c r="V161" s="76"/>
      <c r="W161" s="25"/>
      <c r="X161" s="76"/>
      <c r="Y161" s="25"/>
      <c r="Z161" s="76"/>
      <c r="AA161" s="25"/>
      <c r="AB161" s="25"/>
      <c r="AC161" s="25"/>
      <c r="AD161" s="25"/>
      <c r="AE161" s="25"/>
      <c r="AF161" s="25"/>
    </row>
    <row r="162" ht="15.75" customHeight="1">
      <c r="A162" s="25"/>
      <c r="B162" s="25"/>
      <c r="C162" s="25"/>
      <c r="D162" s="76"/>
      <c r="E162" s="25"/>
      <c r="F162" s="76"/>
      <c r="G162" s="25"/>
      <c r="H162" s="76"/>
      <c r="I162" s="25"/>
      <c r="J162" s="76"/>
      <c r="K162" s="25"/>
      <c r="L162" s="76"/>
      <c r="M162" s="25"/>
      <c r="N162" s="76"/>
      <c r="O162" s="25"/>
      <c r="P162" s="76"/>
      <c r="Q162" s="25"/>
      <c r="R162" s="76"/>
      <c r="S162" s="25"/>
      <c r="T162" s="76"/>
      <c r="U162" s="25"/>
      <c r="V162" s="76"/>
      <c r="W162" s="25"/>
      <c r="X162" s="76"/>
      <c r="Y162" s="25"/>
      <c r="Z162" s="76"/>
      <c r="AA162" s="25"/>
      <c r="AB162" s="25"/>
      <c r="AC162" s="25"/>
      <c r="AD162" s="25"/>
      <c r="AE162" s="25"/>
      <c r="AF162" s="25"/>
    </row>
    <row r="163" ht="15.75" customHeight="1">
      <c r="A163" s="25"/>
      <c r="B163" s="25"/>
      <c r="C163" s="25"/>
      <c r="D163" s="76"/>
      <c r="E163" s="25"/>
      <c r="F163" s="76"/>
      <c r="G163" s="25"/>
      <c r="H163" s="76"/>
      <c r="I163" s="25"/>
      <c r="J163" s="76"/>
      <c r="K163" s="25"/>
      <c r="L163" s="76"/>
      <c r="M163" s="25"/>
      <c r="N163" s="76"/>
      <c r="O163" s="25"/>
      <c r="P163" s="76"/>
      <c r="Q163" s="25"/>
      <c r="R163" s="76"/>
      <c r="S163" s="25"/>
      <c r="T163" s="76"/>
      <c r="U163" s="25"/>
      <c r="V163" s="76"/>
      <c r="W163" s="25"/>
      <c r="X163" s="76"/>
      <c r="Y163" s="25"/>
      <c r="Z163" s="76"/>
      <c r="AA163" s="25"/>
      <c r="AB163" s="25"/>
      <c r="AC163" s="25"/>
      <c r="AD163" s="25"/>
      <c r="AE163" s="25"/>
      <c r="AF163" s="25"/>
    </row>
    <row r="164" ht="15.75" customHeight="1">
      <c r="A164" s="25"/>
      <c r="B164" s="25"/>
      <c r="C164" s="25"/>
      <c r="D164" s="76"/>
      <c r="E164" s="25"/>
      <c r="F164" s="76"/>
      <c r="G164" s="25"/>
      <c r="H164" s="76"/>
      <c r="I164" s="25"/>
      <c r="J164" s="76"/>
      <c r="K164" s="25"/>
      <c r="L164" s="76"/>
      <c r="M164" s="25"/>
      <c r="N164" s="76"/>
      <c r="O164" s="25"/>
      <c r="P164" s="76"/>
      <c r="Q164" s="25"/>
      <c r="R164" s="76"/>
      <c r="S164" s="25"/>
      <c r="T164" s="76"/>
      <c r="U164" s="25"/>
      <c r="V164" s="76"/>
      <c r="W164" s="25"/>
      <c r="X164" s="76"/>
      <c r="Y164" s="25"/>
      <c r="Z164" s="76"/>
      <c r="AA164" s="25"/>
      <c r="AB164" s="25"/>
      <c r="AC164" s="25"/>
      <c r="AD164" s="25"/>
      <c r="AE164" s="25"/>
      <c r="AF164" s="25"/>
    </row>
    <row r="165" ht="15.75" customHeight="1">
      <c r="A165" s="25"/>
      <c r="B165" s="25"/>
      <c r="C165" s="25"/>
      <c r="D165" s="76"/>
      <c r="E165" s="25"/>
      <c r="F165" s="76"/>
      <c r="G165" s="25"/>
      <c r="H165" s="76"/>
      <c r="I165" s="25"/>
      <c r="J165" s="76"/>
      <c r="K165" s="25"/>
      <c r="L165" s="76"/>
      <c r="M165" s="25"/>
      <c r="N165" s="76"/>
      <c r="O165" s="25"/>
      <c r="P165" s="76"/>
      <c r="Q165" s="25"/>
      <c r="R165" s="76"/>
      <c r="S165" s="25"/>
      <c r="T165" s="76"/>
      <c r="U165" s="25"/>
      <c r="V165" s="76"/>
      <c r="W165" s="25"/>
      <c r="X165" s="76"/>
      <c r="Y165" s="25"/>
      <c r="Z165" s="76"/>
      <c r="AA165" s="25"/>
      <c r="AB165" s="25"/>
      <c r="AC165" s="25"/>
      <c r="AD165" s="25"/>
      <c r="AE165" s="25"/>
      <c r="AF165" s="25"/>
    </row>
    <row r="166" ht="15.75" customHeight="1">
      <c r="A166" s="25"/>
      <c r="B166" s="25"/>
      <c r="C166" s="25"/>
      <c r="D166" s="76"/>
      <c r="E166" s="25"/>
      <c r="F166" s="76"/>
      <c r="G166" s="25"/>
      <c r="H166" s="76"/>
      <c r="I166" s="25"/>
      <c r="J166" s="76"/>
      <c r="K166" s="25"/>
      <c r="L166" s="76"/>
      <c r="M166" s="25"/>
      <c r="N166" s="76"/>
      <c r="O166" s="25"/>
      <c r="P166" s="76"/>
      <c r="Q166" s="25"/>
      <c r="R166" s="76"/>
      <c r="S166" s="25"/>
      <c r="T166" s="76"/>
      <c r="U166" s="25"/>
      <c r="V166" s="76"/>
      <c r="W166" s="25"/>
      <c r="X166" s="76"/>
      <c r="Y166" s="25"/>
      <c r="Z166" s="76"/>
      <c r="AA166" s="25"/>
      <c r="AB166" s="25"/>
      <c r="AC166" s="25"/>
      <c r="AD166" s="25"/>
      <c r="AE166" s="25"/>
      <c r="AF166" s="25"/>
    </row>
    <row r="167" ht="15.75" customHeight="1">
      <c r="A167" s="25"/>
      <c r="B167" s="25"/>
      <c r="C167" s="25"/>
      <c r="D167" s="76"/>
      <c r="E167" s="25"/>
      <c r="F167" s="76"/>
      <c r="G167" s="25"/>
      <c r="H167" s="76"/>
      <c r="I167" s="25"/>
      <c r="J167" s="76"/>
      <c r="K167" s="25"/>
      <c r="L167" s="76"/>
      <c r="M167" s="25"/>
      <c r="N167" s="76"/>
      <c r="O167" s="25"/>
      <c r="P167" s="76"/>
      <c r="Q167" s="25"/>
      <c r="R167" s="76"/>
      <c r="S167" s="25"/>
      <c r="T167" s="76"/>
      <c r="U167" s="25"/>
      <c r="V167" s="76"/>
      <c r="W167" s="25"/>
      <c r="X167" s="76"/>
      <c r="Y167" s="25"/>
      <c r="Z167" s="76"/>
      <c r="AA167" s="25"/>
      <c r="AB167" s="25"/>
      <c r="AC167" s="25"/>
      <c r="AD167" s="25"/>
      <c r="AE167" s="25"/>
      <c r="AF167" s="25"/>
    </row>
    <row r="168" ht="15.75" customHeight="1">
      <c r="A168" s="25"/>
      <c r="B168" s="25"/>
      <c r="C168" s="25"/>
      <c r="D168" s="76"/>
      <c r="E168" s="25"/>
      <c r="F168" s="76"/>
      <c r="G168" s="25"/>
      <c r="H168" s="76"/>
      <c r="I168" s="25"/>
      <c r="J168" s="76"/>
      <c r="K168" s="25"/>
      <c r="L168" s="76"/>
      <c r="M168" s="25"/>
      <c r="N168" s="76"/>
      <c r="O168" s="25"/>
      <c r="P168" s="76"/>
      <c r="Q168" s="25"/>
      <c r="R168" s="76"/>
      <c r="S168" s="25"/>
      <c r="T168" s="76"/>
      <c r="U168" s="25"/>
      <c r="V168" s="76"/>
      <c r="W168" s="25"/>
      <c r="X168" s="76"/>
      <c r="Y168" s="25"/>
      <c r="Z168" s="76"/>
      <c r="AA168" s="25"/>
      <c r="AB168" s="25"/>
      <c r="AC168" s="25"/>
      <c r="AD168" s="25"/>
      <c r="AE168" s="25"/>
      <c r="AF168" s="25"/>
    </row>
    <row r="169" ht="15.75" customHeight="1">
      <c r="A169" s="25"/>
      <c r="B169" s="25"/>
      <c r="C169" s="25"/>
      <c r="D169" s="76"/>
      <c r="E169" s="25"/>
      <c r="F169" s="76"/>
      <c r="G169" s="25"/>
      <c r="H169" s="76"/>
      <c r="I169" s="25"/>
      <c r="J169" s="76"/>
      <c r="K169" s="25"/>
      <c r="L169" s="76"/>
      <c r="M169" s="25"/>
      <c r="N169" s="76"/>
      <c r="O169" s="25"/>
      <c r="P169" s="76"/>
      <c r="Q169" s="25"/>
      <c r="R169" s="76"/>
      <c r="S169" s="25"/>
      <c r="T169" s="76"/>
      <c r="U169" s="25"/>
      <c r="V169" s="76"/>
      <c r="W169" s="25"/>
      <c r="X169" s="76"/>
      <c r="Y169" s="25"/>
      <c r="Z169" s="76"/>
      <c r="AA169" s="25"/>
      <c r="AB169" s="25"/>
      <c r="AC169" s="25"/>
      <c r="AD169" s="25"/>
      <c r="AE169" s="25"/>
      <c r="AF169" s="25"/>
    </row>
    <row r="170" ht="15.75" customHeight="1">
      <c r="A170" s="25"/>
      <c r="B170" s="25"/>
      <c r="C170" s="25"/>
      <c r="D170" s="76"/>
      <c r="E170" s="25"/>
      <c r="F170" s="76"/>
      <c r="G170" s="25"/>
      <c r="H170" s="76"/>
      <c r="I170" s="25"/>
      <c r="J170" s="76"/>
      <c r="K170" s="25"/>
      <c r="L170" s="76"/>
      <c r="M170" s="25"/>
      <c r="N170" s="76"/>
      <c r="O170" s="25"/>
      <c r="P170" s="76"/>
      <c r="Q170" s="25"/>
      <c r="R170" s="76"/>
      <c r="S170" s="25"/>
      <c r="T170" s="76"/>
      <c r="U170" s="25"/>
      <c r="V170" s="76"/>
      <c r="W170" s="25"/>
      <c r="X170" s="76"/>
      <c r="Y170" s="25"/>
      <c r="Z170" s="76"/>
      <c r="AA170" s="25"/>
      <c r="AB170" s="25"/>
      <c r="AC170" s="25"/>
      <c r="AD170" s="25"/>
      <c r="AE170" s="25"/>
      <c r="AF170" s="25"/>
    </row>
    <row r="171" ht="15.75" customHeight="1">
      <c r="A171" s="25"/>
      <c r="B171" s="25"/>
      <c r="C171" s="25"/>
      <c r="D171" s="76"/>
      <c r="E171" s="25"/>
      <c r="F171" s="76"/>
      <c r="G171" s="25"/>
      <c r="H171" s="76"/>
      <c r="I171" s="25"/>
      <c r="J171" s="76"/>
      <c r="K171" s="25"/>
      <c r="L171" s="76"/>
      <c r="M171" s="25"/>
      <c r="N171" s="76"/>
      <c r="O171" s="25"/>
      <c r="P171" s="76"/>
      <c r="Q171" s="25"/>
      <c r="R171" s="76"/>
      <c r="S171" s="25"/>
      <c r="T171" s="76"/>
      <c r="U171" s="25"/>
      <c r="V171" s="76"/>
      <c r="W171" s="25"/>
      <c r="X171" s="76"/>
      <c r="Y171" s="25"/>
      <c r="Z171" s="76"/>
      <c r="AA171" s="25"/>
      <c r="AB171" s="25"/>
      <c r="AC171" s="25"/>
      <c r="AD171" s="25"/>
      <c r="AE171" s="25"/>
      <c r="AF171" s="25"/>
    </row>
    <row r="172" ht="15.75" customHeight="1">
      <c r="A172" s="25"/>
      <c r="B172" s="25"/>
      <c r="C172" s="25"/>
      <c r="D172" s="76"/>
      <c r="E172" s="25"/>
      <c r="F172" s="76"/>
      <c r="G172" s="25"/>
      <c r="H172" s="76"/>
      <c r="I172" s="25"/>
      <c r="J172" s="76"/>
      <c r="K172" s="25"/>
      <c r="L172" s="76"/>
      <c r="M172" s="25"/>
      <c r="N172" s="76"/>
      <c r="O172" s="25"/>
      <c r="P172" s="76"/>
      <c r="Q172" s="25"/>
      <c r="R172" s="76"/>
      <c r="S172" s="25"/>
      <c r="T172" s="76"/>
      <c r="U172" s="25"/>
      <c r="V172" s="76"/>
      <c r="W172" s="25"/>
      <c r="X172" s="76"/>
      <c r="Y172" s="25"/>
      <c r="Z172" s="76"/>
      <c r="AA172" s="25"/>
      <c r="AB172" s="25"/>
      <c r="AC172" s="25"/>
      <c r="AD172" s="25"/>
      <c r="AE172" s="25"/>
      <c r="AF172" s="25"/>
    </row>
    <row r="173" ht="15.75" customHeight="1">
      <c r="A173" s="25"/>
      <c r="B173" s="25"/>
      <c r="C173" s="25"/>
      <c r="D173" s="76"/>
      <c r="E173" s="25"/>
      <c r="F173" s="76"/>
      <c r="G173" s="25"/>
      <c r="H173" s="76"/>
      <c r="I173" s="25"/>
      <c r="J173" s="76"/>
      <c r="K173" s="25"/>
      <c r="L173" s="76"/>
      <c r="M173" s="25"/>
      <c r="N173" s="76"/>
      <c r="O173" s="25"/>
      <c r="P173" s="76"/>
      <c r="Q173" s="25"/>
      <c r="R173" s="76"/>
      <c r="S173" s="25"/>
      <c r="T173" s="76"/>
      <c r="U173" s="25"/>
      <c r="V173" s="76"/>
      <c r="W173" s="25"/>
      <c r="X173" s="76"/>
      <c r="Y173" s="25"/>
      <c r="Z173" s="76"/>
      <c r="AA173" s="25"/>
      <c r="AB173" s="25"/>
      <c r="AC173" s="25"/>
      <c r="AD173" s="25"/>
      <c r="AE173" s="25"/>
      <c r="AF173" s="25"/>
    </row>
    <row r="174" ht="15.75" customHeight="1">
      <c r="A174" s="25"/>
      <c r="B174" s="25"/>
      <c r="C174" s="25"/>
      <c r="D174" s="76"/>
      <c r="E174" s="25"/>
      <c r="F174" s="76"/>
      <c r="G174" s="25"/>
      <c r="H174" s="76"/>
      <c r="I174" s="25"/>
      <c r="J174" s="76"/>
      <c r="K174" s="25"/>
      <c r="L174" s="76"/>
      <c r="M174" s="25"/>
      <c r="N174" s="76"/>
      <c r="O174" s="25"/>
      <c r="P174" s="76"/>
      <c r="Q174" s="25"/>
      <c r="R174" s="76"/>
      <c r="S174" s="25"/>
      <c r="T174" s="76"/>
      <c r="U174" s="25"/>
      <c r="V174" s="76"/>
      <c r="W174" s="25"/>
      <c r="X174" s="76"/>
      <c r="Y174" s="25"/>
      <c r="Z174" s="76"/>
      <c r="AA174" s="25"/>
      <c r="AB174" s="25"/>
      <c r="AC174" s="25"/>
      <c r="AD174" s="25"/>
      <c r="AE174" s="25"/>
      <c r="AF174" s="25"/>
    </row>
    <row r="175" ht="15.75" customHeight="1">
      <c r="A175" s="25"/>
      <c r="B175" s="25"/>
      <c r="C175" s="25"/>
      <c r="D175" s="76"/>
      <c r="E175" s="25"/>
      <c r="F175" s="76"/>
      <c r="G175" s="25"/>
      <c r="H175" s="76"/>
      <c r="I175" s="25"/>
      <c r="J175" s="76"/>
      <c r="K175" s="25"/>
      <c r="L175" s="76"/>
      <c r="M175" s="25"/>
      <c r="N175" s="76"/>
      <c r="O175" s="25"/>
      <c r="P175" s="76"/>
      <c r="Q175" s="25"/>
      <c r="R175" s="76"/>
      <c r="S175" s="25"/>
      <c r="T175" s="76"/>
      <c r="U175" s="25"/>
      <c r="V175" s="76"/>
      <c r="W175" s="25"/>
      <c r="X175" s="76"/>
      <c r="Y175" s="25"/>
      <c r="Z175" s="76"/>
      <c r="AA175" s="25"/>
      <c r="AB175" s="25"/>
      <c r="AC175" s="25"/>
      <c r="AD175" s="25"/>
      <c r="AE175" s="25"/>
      <c r="AF175" s="25"/>
    </row>
    <row r="176" ht="15.75" customHeight="1">
      <c r="A176" s="25"/>
      <c r="B176" s="25"/>
      <c r="C176" s="25"/>
      <c r="D176" s="76"/>
      <c r="E176" s="25"/>
      <c r="F176" s="76"/>
      <c r="G176" s="25"/>
      <c r="H176" s="76"/>
      <c r="I176" s="25"/>
      <c r="J176" s="76"/>
      <c r="K176" s="25"/>
      <c r="L176" s="76"/>
      <c r="M176" s="25"/>
      <c r="N176" s="76"/>
      <c r="O176" s="25"/>
      <c r="P176" s="76"/>
      <c r="Q176" s="25"/>
      <c r="R176" s="76"/>
      <c r="S176" s="25"/>
      <c r="T176" s="76"/>
      <c r="U176" s="25"/>
      <c r="V176" s="76"/>
      <c r="W176" s="25"/>
      <c r="X176" s="76"/>
      <c r="Y176" s="25"/>
      <c r="Z176" s="76"/>
      <c r="AA176" s="25"/>
      <c r="AB176" s="25"/>
      <c r="AC176" s="25"/>
      <c r="AD176" s="25"/>
      <c r="AE176" s="25"/>
      <c r="AF176" s="25"/>
    </row>
    <row r="177" ht="15.75" customHeight="1">
      <c r="A177" s="25"/>
      <c r="B177" s="25"/>
      <c r="C177" s="25"/>
      <c r="D177" s="76"/>
      <c r="E177" s="25"/>
      <c r="F177" s="76"/>
      <c r="G177" s="25"/>
      <c r="H177" s="76"/>
      <c r="I177" s="25"/>
      <c r="J177" s="76"/>
      <c r="K177" s="25"/>
      <c r="L177" s="76"/>
      <c r="M177" s="25"/>
      <c r="N177" s="76"/>
      <c r="O177" s="25"/>
      <c r="P177" s="76"/>
      <c r="Q177" s="25"/>
      <c r="R177" s="76"/>
      <c r="S177" s="25"/>
      <c r="T177" s="76"/>
      <c r="U177" s="25"/>
      <c r="V177" s="76"/>
      <c r="W177" s="25"/>
      <c r="X177" s="76"/>
      <c r="Y177" s="25"/>
      <c r="Z177" s="76"/>
      <c r="AA177" s="25"/>
      <c r="AB177" s="25"/>
      <c r="AC177" s="25"/>
      <c r="AD177" s="25"/>
      <c r="AE177" s="25"/>
      <c r="AF177" s="25"/>
    </row>
    <row r="178" ht="15.75" customHeight="1">
      <c r="A178" s="25"/>
      <c r="B178" s="25"/>
      <c r="C178" s="25"/>
      <c r="D178" s="76"/>
      <c r="E178" s="25"/>
      <c r="F178" s="76"/>
      <c r="G178" s="25"/>
      <c r="H178" s="76"/>
      <c r="I178" s="25"/>
      <c r="J178" s="76"/>
      <c r="K178" s="25"/>
      <c r="L178" s="76"/>
      <c r="M178" s="25"/>
      <c r="N178" s="76"/>
      <c r="O178" s="25"/>
      <c r="P178" s="76"/>
      <c r="Q178" s="25"/>
      <c r="R178" s="76"/>
      <c r="S178" s="25"/>
      <c r="T178" s="76"/>
      <c r="U178" s="25"/>
      <c r="V178" s="76"/>
      <c r="W178" s="25"/>
      <c r="X178" s="76"/>
      <c r="Y178" s="25"/>
      <c r="Z178" s="76"/>
      <c r="AA178" s="25"/>
      <c r="AB178" s="25"/>
      <c r="AC178" s="25"/>
      <c r="AD178" s="25"/>
      <c r="AE178" s="25"/>
      <c r="AF178" s="25"/>
    </row>
    <row r="179" ht="15.75" customHeight="1">
      <c r="A179" s="25"/>
      <c r="B179" s="25"/>
      <c r="C179" s="25"/>
      <c r="D179" s="76"/>
      <c r="E179" s="25"/>
      <c r="F179" s="76"/>
      <c r="G179" s="25"/>
      <c r="H179" s="76"/>
      <c r="I179" s="25"/>
      <c r="J179" s="76"/>
      <c r="K179" s="25"/>
      <c r="L179" s="76"/>
      <c r="M179" s="25"/>
      <c r="N179" s="76"/>
      <c r="O179" s="25"/>
      <c r="P179" s="76"/>
      <c r="Q179" s="25"/>
      <c r="R179" s="76"/>
      <c r="S179" s="25"/>
      <c r="T179" s="76"/>
      <c r="U179" s="25"/>
      <c r="V179" s="76"/>
      <c r="W179" s="25"/>
      <c r="X179" s="76"/>
      <c r="Y179" s="25"/>
      <c r="Z179" s="76"/>
      <c r="AA179" s="25"/>
      <c r="AB179" s="25"/>
      <c r="AC179" s="25"/>
      <c r="AD179" s="25"/>
      <c r="AE179" s="25"/>
      <c r="AF179" s="25"/>
    </row>
    <row r="180" ht="15.75" customHeight="1">
      <c r="A180" s="25"/>
      <c r="B180" s="25"/>
      <c r="C180" s="25"/>
      <c r="D180" s="76"/>
      <c r="E180" s="25"/>
      <c r="F180" s="76"/>
      <c r="G180" s="25"/>
      <c r="H180" s="76"/>
      <c r="I180" s="25"/>
      <c r="J180" s="76"/>
      <c r="K180" s="25"/>
      <c r="L180" s="76"/>
      <c r="M180" s="25"/>
      <c r="N180" s="76"/>
      <c r="O180" s="25"/>
      <c r="P180" s="76"/>
      <c r="Q180" s="25"/>
      <c r="R180" s="76"/>
      <c r="S180" s="25"/>
      <c r="T180" s="76"/>
      <c r="U180" s="25"/>
      <c r="V180" s="76"/>
      <c r="W180" s="25"/>
      <c r="X180" s="76"/>
      <c r="Y180" s="25"/>
      <c r="Z180" s="76"/>
      <c r="AA180" s="25"/>
      <c r="AB180" s="25"/>
      <c r="AC180" s="25"/>
      <c r="AD180" s="25"/>
      <c r="AE180" s="25"/>
      <c r="AF180" s="25"/>
    </row>
    <row r="181" ht="15.75" customHeight="1">
      <c r="A181" s="25"/>
      <c r="B181" s="25"/>
      <c r="C181" s="25"/>
      <c r="D181" s="76"/>
      <c r="E181" s="25"/>
      <c r="F181" s="76"/>
      <c r="G181" s="25"/>
      <c r="H181" s="76"/>
      <c r="I181" s="25"/>
      <c r="J181" s="76"/>
      <c r="K181" s="25"/>
      <c r="L181" s="76"/>
      <c r="M181" s="25"/>
      <c r="N181" s="76"/>
      <c r="O181" s="25"/>
      <c r="P181" s="76"/>
      <c r="Q181" s="25"/>
      <c r="R181" s="76"/>
      <c r="S181" s="25"/>
      <c r="T181" s="76"/>
      <c r="U181" s="25"/>
      <c r="V181" s="76"/>
      <c r="W181" s="25"/>
      <c r="X181" s="76"/>
      <c r="Y181" s="25"/>
      <c r="Z181" s="76"/>
      <c r="AA181" s="25"/>
      <c r="AB181" s="25"/>
      <c r="AC181" s="25"/>
      <c r="AD181" s="25"/>
      <c r="AE181" s="25"/>
      <c r="AF181" s="25"/>
    </row>
    <row r="182" ht="15.75" customHeight="1">
      <c r="A182" s="25"/>
      <c r="B182" s="25"/>
      <c r="C182" s="25"/>
      <c r="D182" s="76"/>
      <c r="E182" s="25"/>
      <c r="F182" s="76"/>
      <c r="G182" s="25"/>
      <c r="H182" s="76"/>
      <c r="I182" s="25"/>
      <c r="J182" s="76"/>
      <c r="K182" s="25"/>
      <c r="L182" s="76"/>
      <c r="M182" s="25"/>
      <c r="N182" s="76"/>
      <c r="O182" s="25"/>
      <c r="P182" s="76"/>
      <c r="Q182" s="25"/>
      <c r="R182" s="76"/>
      <c r="S182" s="25"/>
      <c r="T182" s="76"/>
      <c r="U182" s="25"/>
      <c r="V182" s="76"/>
      <c r="W182" s="25"/>
      <c r="X182" s="76"/>
      <c r="Y182" s="25"/>
      <c r="Z182" s="76"/>
      <c r="AA182" s="25"/>
      <c r="AB182" s="25"/>
      <c r="AC182" s="25"/>
      <c r="AD182" s="25"/>
      <c r="AE182" s="25"/>
      <c r="AF182" s="25"/>
    </row>
    <row r="183" ht="15.75" customHeight="1">
      <c r="A183" s="25"/>
      <c r="B183" s="25"/>
      <c r="C183" s="25"/>
      <c r="D183" s="76"/>
      <c r="E183" s="25"/>
      <c r="F183" s="76"/>
      <c r="G183" s="25"/>
      <c r="H183" s="76"/>
      <c r="I183" s="25"/>
      <c r="J183" s="76"/>
      <c r="K183" s="25"/>
      <c r="L183" s="76"/>
      <c r="M183" s="25"/>
      <c r="N183" s="76"/>
      <c r="O183" s="25"/>
      <c r="P183" s="76"/>
      <c r="Q183" s="25"/>
      <c r="R183" s="76"/>
      <c r="S183" s="25"/>
      <c r="T183" s="76"/>
      <c r="U183" s="25"/>
      <c r="V183" s="76"/>
      <c r="W183" s="25"/>
      <c r="X183" s="76"/>
      <c r="Y183" s="25"/>
      <c r="Z183" s="76"/>
      <c r="AA183" s="25"/>
      <c r="AB183" s="25"/>
      <c r="AC183" s="25"/>
      <c r="AD183" s="25"/>
      <c r="AE183" s="25"/>
      <c r="AF183" s="25"/>
    </row>
    <row r="184" ht="15.75" customHeight="1">
      <c r="A184" s="25"/>
      <c r="B184" s="25"/>
      <c r="C184" s="25"/>
      <c r="D184" s="76"/>
      <c r="E184" s="25"/>
      <c r="F184" s="76"/>
      <c r="G184" s="25"/>
      <c r="H184" s="76"/>
      <c r="I184" s="25"/>
      <c r="J184" s="76"/>
      <c r="K184" s="25"/>
      <c r="L184" s="76"/>
      <c r="M184" s="25"/>
      <c r="N184" s="76"/>
      <c r="O184" s="25"/>
      <c r="P184" s="76"/>
      <c r="Q184" s="25"/>
      <c r="R184" s="76"/>
      <c r="S184" s="25"/>
      <c r="T184" s="76"/>
      <c r="U184" s="25"/>
      <c r="V184" s="76"/>
      <c r="W184" s="25"/>
      <c r="X184" s="76"/>
      <c r="Y184" s="25"/>
      <c r="Z184" s="76"/>
      <c r="AA184" s="25"/>
      <c r="AB184" s="25"/>
      <c r="AC184" s="25"/>
      <c r="AD184" s="25"/>
      <c r="AE184" s="25"/>
      <c r="AF184" s="25"/>
    </row>
    <row r="185" ht="15.75" customHeight="1">
      <c r="A185" s="25"/>
      <c r="B185" s="25"/>
      <c r="C185" s="25"/>
      <c r="D185" s="76"/>
      <c r="E185" s="25"/>
      <c r="F185" s="76"/>
      <c r="G185" s="25"/>
      <c r="H185" s="76"/>
      <c r="I185" s="25"/>
      <c r="J185" s="76"/>
      <c r="K185" s="25"/>
      <c r="L185" s="76"/>
      <c r="M185" s="25"/>
      <c r="N185" s="76"/>
      <c r="O185" s="25"/>
      <c r="P185" s="76"/>
      <c r="Q185" s="25"/>
      <c r="R185" s="76"/>
      <c r="S185" s="25"/>
      <c r="T185" s="76"/>
      <c r="U185" s="25"/>
      <c r="V185" s="76"/>
      <c r="W185" s="25"/>
      <c r="X185" s="76"/>
      <c r="Y185" s="25"/>
      <c r="Z185" s="76"/>
      <c r="AA185" s="25"/>
      <c r="AB185" s="25"/>
      <c r="AC185" s="25"/>
      <c r="AD185" s="25"/>
      <c r="AE185" s="25"/>
      <c r="AF185" s="25"/>
    </row>
    <row r="186" ht="15.75" customHeight="1">
      <c r="A186" s="25"/>
      <c r="B186" s="25"/>
      <c r="C186" s="25"/>
      <c r="D186" s="76"/>
      <c r="E186" s="25"/>
      <c r="F186" s="76"/>
      <c r="G186" s="25"/>
      <c r="H186" s="76"/>
      <c r="I186" s="25"/>
      <c r="J186" s="76"/>
      <c r="K186" s="25"/>
      <c r="L186" s="76"/>
      <c r="M186" s="25"/>
      <c r="N186" s="76"/>
      <c r="O186" s="25"/>
      <c r="P186" s="76"/>
      <c r="Q186" s="25"/>
      <c r="R186" s="76"/>
      <c r="S186" s="25"/>
      <c r="T186" s="76"/>
      <c r="U186" s="25"/>
      <c r="V186" s="76"/>
      <c r="W186" s="25"/>
      <c r="X186" s="76"/>
      <c r="Y186" s="25"/>
      <c r="Z186" s="76"/>
      <c r="AA186" s="25"/>
      <c r="AB186" s="25"/>
      <c r="AC186" s="25"/>
      <c r="AD186" s="25"/>
      <c r="AE186" s="25"/>
      <c r="AF186" s="25"/>
    </row>
    <row r="187" ht="15.75" customHeight="1">
      <c r="A187" s="25"/>
      <c r="B187" s="25"/>
      <c r="C187" s="25"/>
      <c r="D187" s="76"/>
      <c r="E187" s="25"/>
      <c r="F187" s="76"/>
      <c r="G187" s="25"/>
      <c r="H187" s="76"/>
      <c r="I187" s="25"/>
      <c r="J187" s="76"/>
      <c r="K187" s="25"/>
      <c r="L187" s="76"/>
      <c r="M187" s="25"/>
      <c r="N187" s="76"/>
      <c r="O187" s="25"/>
      <c r="P187" s="76"/>
      <c r="Q187" s="25"/>
      <c r="R187" s="76"/>
      <c r="S187" s="25"/>
      <c r="T187" s="76"/>
      <c r="U187" s="25"/>
      <c r="V187" s="76"/>
      <c r="W187" s="25"/>
      <c r="X187" s="76"/>
      <c r="Y187" s="25"/>
      <c r="Z187" s="76"/>
      <c r="AA187" s="25"/>
      <c r="AB187" s="25"/>
      <c r="AC187" s="25"/>
      <c r="AD187" s="25"/>
      <c r="AE187" s="25"/>
      <c r="AF187" s="25"/>
    </row>
    <row r="188" ht="15.75" customHeight="1">
      <c r="A188" s="25"/>
      <c r="B188" s="25"/>
      <c r="C188" s="25"/>
      <c r="D188" s="76"/>
      <c r="E188" s="25"/>
      <c r="F188" s="76"/>
      <c r="G188" s="25"/>
      <c r="H188" s="76"/>
      <c r="I188" s="25"/>
      <c r="J188" s="76"/>
      <c r="K188" s="25"/>
      <c r="L188" s="76"/>
      <c r="M188" s="25"/>
      <c r="N188" s="76"/>
      <c r="O188" s="25"/>
      <c r="P188" s="76"/>
      <c r="Q188" s="25"/>
      <c r="R188" s="76"/>
      <c r="S188" s="25"/>
      <c r="T188" s="76"/>
      <c r="U188" s="25"/>
      <c r="V188" s="76"/>
      <c r="W188" s="25"/>
      <c r="X188" s="76"/>
      <c r="Y188" s="25"/>
      <c r="Z188" s="76"/>
      <c r="AA188" s="25"/>
      <c r="AB188" s="25"/>
      <c r="AC188" s="25"/>
      <c r="AD188" s="25"/>
      <c r="AE188" s="25"/>
      <c r="AF188" s="25"/>
    </row>
    <row r="189" ht="15.75" customHeight="1">
      <c r="A189" s="25"/>
      <c r="B189" s="25"/>
      <c r="C189" s="25"/>
      <c r="D189" s="76"/>
      <c r="E189" s="25"/>
      <c r="F189" s="76"/>
      <c r="G189" s="25"/>
      <c r="H189" s="76"/>
      <c r="I189" s="25"/>
      <c r="J189" s="76"/>
      <c r="K189" s="25"/>
      <c r="L189" s="76"/>
      <c r="M189" s="25"/>
      <c r="N189" s="76"/>
      <c r="O189" s="25"/>
      <c r="P189" s="76"/>
      <c r="Q189" s="25"/>
      <c r="R189" s="76"/>
      <c r="S189" s="25"/>
      <c r="T189" s="76"/>
      <c r="U189" s="25"/>
      <c r="V189" s="76"/>
      <c r="W189" s="25"/>
      <c r="X189" s="76"/>
      <c r="Y189" s="25"/>
      <c r="Z189" s="76"/>
      <c r="AA189" s="25"/>
      <c r="AB189" s="25"/>
      <c r="AC189" s="25"/>
      <c r="AD189" s="25"/>
      <c r="AE189" s="25"/>
      <c r="AF189" s="25"/>
    </row>
    <row r="190" ht="15.75" customHeight="1">
      <c r="A190" s="25"/>
      <c r="B190" s="25"/>
      <c r="C190" s="25"/>
      <c r="D190" s="76"/>
      <c r="E190" s="25"/>
      <c r="F190" s="76"/>
      <c r="G190" s="25"/>
      <c r="H190" s="76"/>
      <c r="I190" s="25"/>
      <c r="J190" s="76"/>
      <c r="K190" s="25"/>
      <c r="L190" s="76"/>
      <c r="M190" s="25"/>
      <c r="N190" s="76"/>
      <c r="O190" s="25"/>
      <c r="P190" s="76"/>
      <c r="Q190" s="25"/>
      <c r="R190" s="76"/>
      <c r="S190" s="25"/>
      <c r="T190" s="76"/>
      <c r="U190" s="25"/>
      <c r="V190" s="76"/>
      <c r="W190" s="25"/>
      <c r="X190" s="76"/>
      <c r="Y190" s="25"/>
      <c r="Z190" s="76"/>
      <c r="AA190" s="25"/>
      <c r="AB190" s="25"/>
      <c r="AC190" s="25"/>
      <c r="AD190" s="25"/>
      <c r="AE190" s="25"/>
      <c r="AF190" s="25"/>
    </row>
    <row r="191" ht="15.75" customHeight="1">
      <c r="A191" s="25"/>
      <c r="B191" s="25"/>
      <c r="C191" s="25"/>
      <c r="D191" s="76"/>
      <c r="E191" s="25"/>
      <c r="F191" s="76"/>
      <c r="G191" s="25"/>
      <c r="H191" s="76"/>
      <c r="I191" s="25"/>
      <c r="J191" s="76"/>
      <c r="K191" s="25"/>
      <c r="L191" s="76"/>
      <c r="M191" s="25"/>
      <c r="N191" s="76"/>
      <c r="O191" s="25"/>
      <c r="P191" s="76"/>
      <c r="Q191" s="25"/>
      <c r="R191" s="76"/>
      <c r="S191" s="25"/>
      <c r="T191" s="76"/>
      <c r="U191" s="25"/>
      <c r="V191" s="76"/>
      <c r="W191" s="25"/>
      <c r="X191" s="76"/>
      <c r="Y191" s="25"/>
      <c r="Z191" s="76"/>
      <c r="AA191" s="25"/>
      <c r="AB191" s="25"/>
      <c r="AC191" s="25"/>
      <c r="AD191" s="25"/>
      <c r="AE191" s="25"/>
      <c r="AF191" s="25"/>
    </row>
    <row r="192" ht="15.75" customHeight="1">
      <c r="A192" s="25"/>
      <c r="B192" s="25"/>
      <c r="C192" s="25"/>
      <c r="D192" s="76"/>
      <c r="E192" s="25"/>
      <c r="F192" s="76"/>
      <c r="G192" s="25"/>
      <c r="H192" s="76"/>
      <c r="I192" s="25"/>
      <c r="J192" s="76"/>
      <c r="K192" s="25"/>
      <c r="L192" s="76"/>
      <c r="M192" s="25"/>
      <c r="N192" s="76"/>
      <c r="O192" s="25"/>
      <c r="P192" s="76"/>
      <c r="Q192" s="25"/>
      <c r="R192" s="76"/>
      <c r="S192" s="25"/>
      <c r="T192" s="76"/>
      <c r="U192" s="25"/>
      <c r="V192" s="76"/>
      <c r="W192" s="25"/>
      <c r="X192" s="76"/>
      <c r="Y192" s="25"/>
      <c r="Z192" s="76"/>
      <c r="AA192" s="25"/>
      <c r="AB192" s="25"/>
      <c r="AC192" s="25"/>
      <c r="AD192" s="25"/>
      <c r="AE192" s="25"/>
      <c r="AF192" s="25"/>
    </row>
    <row r="193" ht="15.75" customHeight="1">
      <c r="A193" s="25"/>
      <c r="B193" s="25"/>
      <c r="C193" s="25"/>
      <c r="D193" s="76"/>
      <c r="E193" s="25"/>
      <c r="F193" s="76"/>
      <c r="G193" s="25"/>
      <c r="H193" s="76"/>
      <c r="I193" s="25"/>
      <c r="J193" s="76"/>
      <c r="K193" s="25"/>
      <c r="L193" s="76"/>
      <c r="M193" s="25"/>
      <c r="N193" s="76"/>
      <c r="O193" s="25"/>
      <c r="P193" s="76"/>
      <c r="Q193" s="25"/>
      <c r="R193" s="76"/>
      <c r="S193" s="25"/>
      <c r="T193" s="76"/>
      <c r="U193" s="25"/>
      <c r="V193" s="76"/>
      <c r="W193" s="25"/>
      <c r="X193" s="76"/>
      <c r="Y193" s="25"/>
      <c r="Z193" s="76"/>
      <c r="AA193" s="25"/>
      <c r="AB193" s="25"/>
      <c r="AC193" s="25"/>
      <c r="AD193" s="25"/>
      <c r="AE193" s="25"/>
      <c r="AF193" s="25"/>
    </row>
    <row r="194" ht="15.75" customHeight="1">
      <c r="A194" s="25"/>
      <c r="B194" s="25"/>
      <c r="C194" s="25"/>
      <c r="D194" s="76"/>
      <c r="E194" s="25"/>
      <c r="F194" s="76"/>
      <c r="G194" s="25"/>
      <c r="H194" s="76"/>
      <c r="I194" s="25"/>
      <c r="J194" s="76"/>
      <c r="K194" s="25"/>
      <c r="L194" s="76"/>
      <c r="M194" s="25"/>
      <c r="N194" s="76"/>
      <c r="O194" s="25"/>
      <c r="P194" s="76"/>
      <c r="Q194" s="25"/>
      <c r="R194" s="76"/>
      <c r="S194" s="25"/>
      <c r="T194" s="76"/>
      <c r="U194" s="25"/>
      <c r="V194" s="76"/>
      <c r="W194" s="25"/>
      <c r="X194" s="76"/>
      <c r="Y194" s="25"/>
      <c r="Z194" s="76"/>
      <c r="AA194" s="25"/>
      <c r="AB194" s="25"/>
      <c r="AC194" s="25"/>
      <c r="AD194" s="25"/>
      <c r="AE194" s="25"/>
      <c r="AF194" s="25"/>
    </row>
    <row r="195" ht="15.75" customHeight="1">
      <c r="A195" s="25"/>
      <c r="B195" s="25"/>
      <c r="C195" s="25"/>
      <c r="D195" s="76"/>
      <c r="E195" s="25"/>
      <c r="F195" s="76"/>
      <c r="G195" s="25"/>
      <c r="H195" s="76"/>
      <c r="I195" s="25"/>
      <c r="J195" s="76"/>
      <c r="K195" s="25"/>
      <c r="L195" s="76"/>
      <c r="M195" s="25"/>
      <c r="N195" s="76"/>
      <c r="O195" s="25"/>
      <c r="P195" s="76"/>
      <c r="Q195" s="25"/>
      <c r="R195" s="76"/>
      <c r="S195" s="25"/>
      <c r="T195" s="76"/>
      <c r="U195" s="25"/>
      <c r="V195" s="76"/>
      <c r="W195" s="25"/>
      <c r="X195" s="76"/>
      <c r="Y195" s="25"/>
      <c r="Z195" s="76"/>
      <c r="AA195" s="25"/>
      <c r="AB195" s="25"/>
      <c r="AC195" s="25"/>
      <c r="AD195" s="25"/>
      <c r="AE195" s="25"/>
      <c r="AF195" s="25"/>
    </row>
    <row r="196" ht="15.75" customHeight="1">
      <c r="A196" s="25"/>
      <c r="B196" s="25"/>
      <c r="C196" s="25"/>
      <c r="D196" s="76"/>
      <c r="E196" s="25"/>
      <c r="F196" s="76"/>
      <c r="G196" s="25"/>
      <c r="H196" s="76"/>
      <c r="I196" s="25"/>
      <c r="J196" s="76"/>
      <c r="K196" s="25"/>
      <c r="L196" s="76"/>
      <c r="M196" s="25"/>
      <c r="N196" s="76"/>
      <c r="O196" s="25"/>
      <c r="P196" s="76"/>
      <c r="Q196" s="25"/>
      <c r="R196" s="76"/>
      <c r="S196" s="25"/>
      <c r="T196" s="76"/>
      <c r="U196" s="25"/>
      <c r="V196" s="76"/>
      <c r="W196" s="25"/>
      <c r="X196" s="76"/>
      <c r="Y196" s="25"/>
      <c r="Z196" s="76"/>
      <c r="AA196" s="25"/>
      <c r="AB196" s="25"/>
      <c r="AC196" s="25"/>
      <c r="AD196" s="25"/>
      <c r="AE196" s="25"/>
      <c r="AF196" s="25"/>
    </row>
    <row r="197" ht="15.75" customHeight="1">
      <c r="A197" s="25"/>
      <c r="B197" s="25"/>
      <c r="C197" s="25"/>
      <c r="D197" s="76"/>
      <c r="E197" s="25"/>
      <c r="F197" s="76"/>
      <c r="G197" s="25"/>
      <c r="H197" s="76"/>
      <c r="I197" s="25"/>
      <c r="J197" s="76"/>
      <c r="K197" s="25"/>
      <c r="L197" s="76"/>
      <c r="M197" s="25"/>
      <c r="N197" s="76"/>
      <c r="O197" s="25"/>
      <c r="P197" s="76"/>
      <c r="Q197" s="25"/>
      <c r="R197" s="76"/>
      <c r="S197" s="25"/>
      <c r="T197" s="76"/>
      <c r="U197" s="25"/>
      <c r="V197" s="76"/>
      <c r="W197" s="25"/>
      <c r="X197" s="76"/>
      <c r="Y197" s="25"/>
      <c r="Z197" s="76"/>
      <c r="AA197" s="25"/>
      <c r="AB197" s="25"/>
      <c r="AC197" s="25"/>
      <c r="AD197" s="25"/>
      <c r="AE197" s="25"/>
      <c r="AF197" s="25"/>
    </row>
    <row r="198" ht="15.75" customHeight="1">
      <c r="A198" s="25"/>
      <c r="B198" s="25"/>
      <c r="C198" s="25"/>
      <c r="D198" s="76"/>
      <c r="E198" s="25"/>
      <c r="F198" s="76"/>
      <c r="G198" s="25"/>
      <c r="H198" s="76"/>
      <c r="I198" s="25"/>
      <c r="J198" s="76"/>
      <c r="K198" s="25"/>
      <c r="L198" s="76"/>
      <c r="M198" s="25"/>
      <c r="N198" s="76"/>
      <c r="O198" s="25"/>
      <c r="P198" s="76"/>
      <c r="Q198" s="25"/>
      <c r="R198" s="76"/>
      <c r="S198" s="25"/>
      <c r="T198" s="76"/>
      <c r="U198" s="25"/>
      <c r="V198" s="76"/>
      <c r="W198" s="25"/>
      <c r="X198" s="76"/>
      <c r="Y198" s="25"/>
      <c r="Z198" s="76"/>
      <c r="AA198" s="25"/>
      <c r="AB198" s="25"/>
      <c r="AC198" s="25"/>
      <c r="AD198" s="25"/>
      <c r="AE198" s="25"/>
      <c r="AF198" s="25"/>
    </row>
    <row r="199" ht="15.75" customHeight="1">
      <c r="A199" s="25"/>
      <c r="B199" s="25"/>
      <c r="C199" s="25"/>
      <c r="D199" s="76"/>
      <c r="E199" s="25"/>
      <c r="F199" s="76"/>
      <c r="G199" s="25"/>
      <c r="H199" s="76"/>
      <c r="I199" s="25"/>
      <c r="J199" s="76"/>
      <c r="K199" s="25"/>
      <c r="L199" s="76"/>
      <c r="M199" s="25"/>
      <c r="N199" s="76"/>
      <c r="O199" s="25"/>
      <c r="P199" s="76"/>
      <c r="Q199" s="25"/>
      <c r="R199" s="76"/>
      <c r="S199" s="25"/>
      <c r="T199" s="76"/>
      <c r="U199" s="25"/>
      <c r="V199" s="76"/>
      <c r="W199" s="25"/>
      <c r="X199" s="76"/>
      <c r="Y199" s="25"/>
      <c r="Z199" s="76"/>
      <c r="AA199" s="25"/>
      <c r="AB199" s="25"/>
      <c r="AC199" s="25"/>
      <c r="AD199" s="25"/>
      <c r="AE199" s="25"/>
      <c r="AF199" s="25"/>
    </row>
    <row r="200" ht="15.75" customHeight="1">
      <c r="A200" s="25"/>
      <c r="B200" s="25"/>
      <c r="C200" s="25"/>
      <c r="D200" s="76"/>
      <c r="E200" s="25"/>
      <c r="F200" s="76"/>
      <c r="G200" s="25"/>
      <c r="H200" s="76"/>
      <c r="I200" s="25"/>
      <c r="J200" s="76"/>
      <c r="K200" s="25"/>
      <c r="L200" s="76"/>
      <c r="M200" s="25"/>
      <c r="N200" s="76"/>
      <c r="O200" s="25"/>
      <c r="P200" s="76"/>
      <c r="Q200" s="25"/>
      <c r="R200" s="76"/>
      <c r="S200" s="25"/>
      <c r="T200" s="76"/>
      <c r="U200" s="25"/>
      <c r="V200" s="76"/>
      <c r="W200" s="25"/>
      <c r="X200" s="76"/>
      <c r="Y200" s="25"/>
      <c r="Z200" s="76"/>
      <c r="AA200" s="25"/>
      <c r="AB200" s="25"/>
      <c r="AC200" s="25"/>
      <c r="AD200" s="25"/>
      <c r="AE200" s="25"/>
      <c r="AF200" s="25"/>
    </row>
    <row r="201" ht="15.75" customHeight="1">
      <c r="A201" s="25"/>
      <c r="B201" s="25"/>
      <c r="C201" s="25"/>
      <c r="D201" s="76"/>
      <c r="E201" s="25"/>
      <c r="F201" s="76"/>
      <c r="G201" s="25"/>
      <c r="H201" s="76"/>
      <c r="I201" s="25"/>
      <c r="J201" s="76"/>
      <c r="K201" s="25"/>
      <c r="L201" s="76"/>
      <c r="M201" s="25"/>
      <c r="N201" s="76"/>
      <c r="O201" s="25"/>
      <c r="P201" s="76"/>
      <c r="Q201" s="25"/>
      <c r="R201" s="76"/>
      <c r="S201" s="25"/>
      <c r="T201" s="76"/>
      <c r="U201" s="25"/>
      <c r="V201" s="76"/>
      <c r="W201" s="25"/>
      <c r="X201" s="76"/>
      <c r="Y201" s="25"/>
      <c r="Z201" s="76"/>
      <c r="AA201" s="25"/>
      <c r="AB201" s="25"/>
      <c r="AC201" s="25"/>
      <c r="AD201" s="25"/>
      <c r="AE201" s="25"/>
      <c r="AF201" s="25"/>
    </row>
    <row r="202" ht="15.75" customHeight="1">
      <c r="A202" s="25"/>
      <c r="B202" s="25"/>
      <c r="C202" s="25"/>
      <c r="D202" s="76"/>
      <c r="E202" s="25"/>
      <c r="F202" s="76"/>
      <c r="G202" s="25"/>
      <c r="H202" s="76"/>
      <c r="I202" s="25"/>
      <c r="J202" s="76"/>
      <c r="K202" s="25"/>
      <c r="L202" s="76"/>
      <c r="M202" s="25"/>
      <c r="N202" s="76"/>
      <c r="O202" s="25"/>
      <c r="P202" s="76"/>
      <c r="Q202" s="25"/>
      <c r="R202" s="76"/>
      <c r="S202" s="25"/>
      <c r="T202" s="76"/>
      <c r="U202" s="25"/>
      <c r="V202" s="76"/>
      <c r="W202" s="25"/>
      <c r="X202" s="76"/>
      <c r="Y202" s="25"/>
      <c r="Z202" s="76"/>
      <c r="AA202" s="25"/>
      <c r="AB202" s="25"/>
      <c r="AC202" s="25"/>
      <c r="AD202" s="25"/>
      <c r="AE202" s="25"/>
      <c r="AF202" s="25"/>
    </row>
    <row r="203" ht="15.75" customHeight="1">
      <c r="A203" s="25"/>
      <c r="B203" s="25"/>
      <c r="C203" s="25"/>
      <c r="D203" s="76"/>
      <c r="E203" s="25"/>
      <c r="F203" s="76"/>
      <c r="G203" s="25"/>
      <c r="H203" s="76"/>
      <c r="I203" s="25"/>
      <c r="J203" s="76"/>
      <c r="K203" s="25"/>
      <c r="L203" s="76"/>
      <c r="M203" s="25"/>
      <c r="N203" s="76"/>
      <c r="O203" s="25"/>
      <c r="P203" s="76"/>
      <c r="Q203" s="25"/>
      <c r="R203" s="76"/>
      <c r="S203" s="25"/>
      <c r="T203" s="76"/>
      <c r="U203" s="25"/>
      <c r="V203" s="76"/>
      <c r="W203" s="25"/>
      <c r="X203" s="76"/>
      <c r="Y203" s="25"/>
      <c r="Z203" s="76"/>
      <c r="AA203" s="25"/>
      <c r="AB203" s="25"/>
      <c r="AC203" s="25"/>
      <c r="AD203" s="25"/>
      <c r="AE203" s="25"/>
      <c r="AF203" s="25"/>
    </row>
    <row r="204" ht="15.75" customHeight="1">
      <c r="A204" s="25"/>
      <c r="B204" s="25"/>
      <c r="C204" s="25"/>
      <c r="D204" s="76"/>
      <c r="E204" s="25"/>
      <c r="F204" s="76"/>
      <c r="G204" s="25"/>
      <c r="H204" s="76"/>
      <c r="I204" s="25"/>
      <c r="J204" s="76"/>
      <c r="K204" s="25"/>
      <c r="L204" s="76"/>
      <c r="M204" s="25"/>
      <c r="N204" s="76"/>
      <c r="O204" s="25"/>
      <c r="P204" s="76"/>
      <c r="Q204" s="25"/>
      <c r="R204" s="76"/>
      <c r="S204" s="25"/>
      <c r="T204" s="76"/>
      <c r="U204" s="25"/>
      <c r="V204" s="76"/>
      <c r="W204" s="25"/>
      <c r="X204" s="76"/>
      <c r="Y204" s="25"/>
      <c r="Z204" s="76"/>
      <c r="AA204" s="25"/>
      <c r="AB204" s="25"/>
      <c r="AC204" s="25"/>
      <c r="AD204" s="25"/>
      <c r="AE204" s="25"/>
      <c r="AF204" s="25"/>
    </row>
    <row r="205" ht="15.75" customHeight="1">
      <c r="A205" s="25"/>
      <c r="B205" s="25"/>
      <c r="C205" s="25"/>
      <c r="D205" s="76"/>
      <c r="E205" s="25"/>
      <c r="F205" s="76"/>
      <c r="G205" s="25"/>
      <c r="H205" s="76"/>
      <c r="I205" s="25"/>
      <c r="J205" s="76"/>
      <c r="K205" s="25"/>
      <c r="L205" s="76"/>
      <c r="M205" s="25"/>
      <c r="N205" s="76"/>
      <c r="O205" s="25"/>
      <c r="P205" s="76"/>
      <c r="Q205" s="25"/>
      <c r="R205" s="76"/>
      <c r="S205" s="25"/>
      <c r="T205" s="76"/>
      <c r="U205" s="25"/>
      <c r="V205" s="76"/>
      <c r="W205" s="25"/>
      <c r="X205" s="76"/>
      <c r="Y205" s="25"/>
      <c r="Z205" s="76"/>
      <c r="AA205" s="25"/>
      <c r="AB205" s="25"/>
      <c r="AC205" s="25"/>
      <c r="AD205" s="25"/>
      <c r="AE205" s="25"/>
      <c r="AF205" s="25"/>
    </row>
    <row r="206" ht="15.75" customHeight="1">
      <c r="A206" s="25"/>
      <c r="B206" s="25"/>
      <c r="C206" s="25"/>
      <c r="D206" s="76"/>
      <c r="E206" s="25"/>
      <c r="F206" s="76"/>
      <c r="G206" s="25"/>
      <c r="H206" s="76"/>
      <c r="I206" s="25"/>
      <c r="J206" s="76"/>
      <c r="K206" s="25"/>
      <c r="L206" s="76"/>
      <c r="M206" s="25"/>
      <c r="N206" s="76"/>
      <c r="O206" s="25"/>
      <c r="P206" s="76"/>
      <c r="Q206" s="25"/>
      <c r="R206" s="76"/>
      <c r="S206" s="25"/>
      <c r="T206" s="76"/>
      <c r="U206" s="25"/>
      <c r="V206" s="76"/>
      <c r="W206" s="25"/>
      <c r="X206" s="76"/>
      <c r="Y206" s="25"/>
      <c r="Z206" s="76"/>
      <c r="AA206" s="25"/>
      <c r="AB206" s="25"/>
      <c r="AC206" s="25"/>
      <c r="AD206" s="25"/>
      <c r="AE206" s="25"/>
      <c r="AF206" s="25"/>
    </row>
    <row r="207" ht="15.75" customHeight="1">
      <c r="A207" s="25"/>
      <c r="B207" s="25"/>
      <c r="C207" s="25"/>
      <c r="D207" s="76"/>
      <c r="E207" s="25"/>
      <c r="F207" s="76"/>
      <c r="G207" s="25"/>
      <c r="H207" s="76"/>
      <c r="I207" s="25"/>
      <c r="J207" s="76"/>
      <c r="K207" s="25"/>
      <c r="L207" s="76"/>
      <c r="M207" s="25"/>
      <c r="N207" s="76"/>
      <c r="O207" s="25"/>
      <c r="P207" s="76"/>
      <c r="Q207" s="25"/>
      <c r="R207" s="76"/>
      <c r="S207" s="25"/>
      <c r="T207" s="76"/>
      <c r="U207" s="25"/>
      <c r="V207" s="76"/>
      <c r="W207" s="25"/>
      <c r="X207" s="76"/>
      <c r="Y207" s="25"/>
      <c r="Z207" s="76"/>
      <c r="AA207" s="25"/>
      <c r="AB207" s="25"/>
      <c r="AC207" s="25"/>
      <c r="AD207" s="25"/>
      <c r="AE207" s="25"/>
      <c r="AF207" s="25"/>
    </row>
    <row r="208" ht="15.75" customHeight="1">
      <c r="A208" s="25"/>
      <c r="B208" s="25"/>
      <c r="C208" s="25"/>
      <c r="D208" s="76"/>
      <c r="E208" s="25"/>
      <c r="F208" s="76"/>
      <c r="G208" s="25"/>
      <c r="H208" s="76"/>
      <c r="I208" s="25"/>
      <c r="J208" s="76"/>
      <c r="K208" s="25"/>
      <c r="L208" s="76"/>
      <c r="M208" s="25"/>
      <c r="N208" s="76"/>
      <c r="O208" s="25"/>
      <c r="P208" s="76"/>
      <c r="Q208" s="25"/>
      <c r="R208" s="76"/>
      <c r="S208" s="25"/>
      <c r="T208" s="76"/>
      <c r="U208" s="25"/>
      <c r="V208" s="76"/>
      <c r="W208" s="25"/>
      <c r="X208" s="76"/>
      <c r="Y208" s="25"/>
      <c r="Z208" s="76"/>
      <c r="AA208" s="25"/>
      <c r="AB208" s="25"/>
      <c r="AC208" s="25"/>
      <c r="AD208" s="25"/>
      <c r="AE208" s="25"/>
      <c r="AF208" s="25"/>
    </row>
    <row r="209" ht="15.75" customHeight="1">
      <c r="A209" s="25"/>
      <c r="B209" s="25"/>
      <c r="C209" s="25"/>
      <c r="D209" s="76"/>
      <c r="E209" s="25"/>
      <c r="F209" s="76"/>
      <c r="G209" s="25"/>
      <c r="H209" s="76"/>
      <c r="I209" s="25"/>
      <c r="J209" s="76"/>
      <c r="K209" s="25"/>
      <c r="L209" s="76"/>
      <c r="M209" s="25"/>
      <c r="N209" s="76"/>
      <c r="O209" s="25"/>
      <c r="P209" s="76"/>
      <c r="Q209" s="25"/>
      <c r="R209" s="76"/>
      <c r="S209" s="25"/>
      <c r="T209" s="76"/>
      <c r="U209" s="25"/>
      <c r="V209" s="76"/>
      <c r="W209" s="25"/>
      <c r="X209" s="76"/>
      <c r="Y209" s="25"/>
      <c r="Z209" s="76"/>
      <c r="AA209" s="25"/>
      <c r="AB209" s="25"/>
      <c r="AC209" s="25"/>
      <c r="AD209" s="25"/>
      <c r="AE209" s="25"/>
      <c r="AF209" s="25"/>
    </row>
    <row r="210" ht="15.75" customHeight="1">
      <c r="A210" s="25"/>
      <c r="B210" s="25"/>
      <c r="C210" s="25"/>
      <c r="D210" s="76"/>
      <c r="E210" s="25"/>
      <c r="F210" s="76"/>
      <c r="G210" s="25"/>
      <c r="H210" s="76"/>
      <c r="I210" s="25"/>
      <c r="J210" s="76"/>
      <c r="K210" s="25"/>
      <c r="L210" s="76"/>
      <c r="M210" s="25"/>
      <c r="N210" s="76"/>
      <c r="O210" s="25"/>
      <c r="P210" s="76"/>
      <c r="Q210" s="25"/>
      <c r="R210" s="76"/>
      <c r="S210" s="25"/>
      <c r="T210" s="76"/>
      <c r="U210" s="25"/>
      <c r="V210" s="76"/>
      <c r="W210" s="25"/>
      <c r="X210" s="76"/>
      <c r="Y210" s="25"/>
      <c r="Z210" s="76"/>
      <c r="AA210" s="25"/>
      <c r="AB210" s="25"/>
      <c r="AC210" s="25"/>
      <c r="AD210" s="25"/>
      <c r="AE210" s="25"/>
      <c r="AF210" s="25"/>
    </row>
    <row r="211" ht="15.75" customHeight="1">
      <c r="A211" s="25"/>
      <c r="B211" s="25"/>
      <c r="C211" s="25"/>
      <c r="D211" s="76"/>
      <c r="E211" s="25"/>
      <c r="F211" s="76"/>
      <c r="G211" s="25"/>
      <c r="H211" s="76"/>
      <c r="I211" s="25"/>
      <c r="J211" s="76"/>
      <c r="K211" s="25"/>
      <c r="L211" s="76"/>
      <c r="M211" s="25"/>
      <c r="N211" s="76"/>
      <c r="O211" s="25"/>
      <c r="P211" s="76"/>
      <c r="Q211" s="25"/>
      <c r="R211" s="76"/>
      <c r="S211" s="25"/>
      <c r="T211" s="76"/>
      <c r="U211" s="25"/>
      <c r="V211" s="76"/>
      <c r="W211" s="25"/>
      <c r="X211" s="76"/>
      <c r="Y211" s="25"/>
      <c r="Z211" s="76"/>
      <c r="AA211" s="25"/>
      <c r="AB211" s="25"/>
      <c r="AC211" s="25"/>
      <c r="AD211" s="25"/>
      <c r="AE211" s="25"/>
      <c r="AF211" s="25"/>
    </row>
    <row r="212" ht="15.75" customHeight="1">
      <c r="A212" s="25"/>
      <c r="B212" s="25"/>
      <c r="C212" s="25"/>
      <c r="D212" s="76"/>
      <c r="E212" s="25"/>
      <c r="F212" s="76"/>
      <c r="G212" s="25"/>
      <c r="H212" s="76"/>
      <c r="I212" s="25"/>
      <c r="J212" s="76"/>
      <c r="K212" s="25"/>
      <c r="L212" s="76"/>
      <c r="M212" s="25"/>
      <c r="N212" s="76"/>
      <c r="O212" s="25"/>
      <c r="P212" s="76"/>
      <c r="Q212" s="25"/>
      <c r="R212" s="76"/>
      <c r="S212" s="25"/>
      <c r="T212" s="76"/>
      <c r="U212" s="25"/>
      <c r="V212" s="76"/>
      <c r="W212" s="25"/>
      <c r="X212" s="76"/>
      <c r="Y212" s="25"/>
      <c r="Z212" s="76"/>
      <c r="AA212" s="25"/>
      <c r="AB212" s="25"/>
      <c r="AC212" s="25"/>
      <c r="AD212" s="25"/>
      <c r="AE212" s="25"/>
      <c r="AF212" s="25"/>
    </row>
    <row r="213" ht="15.75" customHeight="1">
      <c r="A213" s="25"/>
      <c r="B213" s="25"/>
      <c r="C213" s="25"/>
      <c r="D213" s="76"/>
      <c r="E213" s="25"/>
      <c r="F213" s="76"/>
      <c r="G213" s="25"/>
      <c r="H213" s="76"/>
      <c r="I213" s="25"/>
      <c r="J213" s="76"/>
      <c r="K213" s="25"/>
      <c r="L213" s="76"/>
      <c r="M213" s="25"/>
      <c r="N213" s="76"/>
      <c r="O213" s="25"/>
      <c r="P213" s="76"/>
      <c r="Q213" s="25"/>
      <c r="R213" s="76"/>
      <c r="S213" s="25"/>
      <c r="T213" s="76"/>
      <c r="U213" s="25"/>
      <c r="V213" s="76"/>
      <c r="W213" s="25"/>
      <c r="X213" s="76"/>
      <c r="Y213" s="25"/>
      <c r="Z213" s="76"/>
      <c r="AA213" s="25"/>
      <c r="AB213" s="25"/>
      <c r="AC213" s="25"/>
      <c r="AD213" s="25"/>
      <c r="AE213" s="25"/>
      <c r="AF213" s="25"/>
    </row>
    <row r="214" ht="15.75" customHeight="1">
      <c r="A214" s="25"/>
      <c r="B214" s="25"/>
      <c r="C214" s="25"/>
      <c r="D214" s="76"/>
      <c r="E214" s="25"/>
      <c r="F214" s="76"/>
      <c r="G214" s="25"/>
      <c r="H214" s="76"/>
      <c r="I214" s="25"/>
      <c r="J214" s="76"/>
      <c r="K214" s="25"/>
      <c r="L214" s="76"/>
      <c r="M214" s="25"/>
      <c r="N214" s="76"/>
      <c r="O214" s="25"/>
      <c r="P214" s="76"/>
      <c r="Q214" s="25"/>
      <c r="R214" s="76"/>
      <c r="S214" s="25"/>
      <c r="T214" s="76"/>
      <c r="U214" s="25"/>
      <c r="V214" s="76"/>
      <c r="W214" s="25"/>
      <c r="X214" s="76"/>
      <c r="Y214" s="25"/>
      <c r="Z214" s="76"/>
      <c r="AA214" s="25"/>
      <c r="AB214" s="25"/>
      <c r="AC214" s="25"/>
      <c r="AD214" s="25"/>
      <c r="AE214" s="25"/>
      <c r="AF214" s="25"/>
    </row>
    <row r="215" ht="15.75" customHeight="1">
      <c r="A215" s="25"/>
      <c r="B215" s="25"/>
      <c r="C215" s="25"/>
      <c r="D215" s="76"/>
      <c r="E215" s="25"/>
      <c r="F215" s="76"/>
      <c r="G215" s="25"/>
      <c r="H215" s="76"/>
      <c r="I215" s="25"/>
      <c r="J215" s="76"/>
      <c r="K215" s="25"/>
      <c r="L215" s="76"/>
      <c r="M215" s="25"/>
      <c r="N215" s="76"/>
      <c r="O215" s="25"/>
      <c r="P215" s="76"/>
      <c r="Q215" s="25"/>
      <c r="R215" s="76"/>
      <c r="S215" s="25"/>
      <c r="T215" s="76"/>
      <c r="U215" s="25"/>
      <c r="V215" s="76"/>
      <c r="W215" s="25"/>
      <c r="X215" s="76"/>
      <c r="Y215" s="25"/>
      <c r="Z215" s="76"/>
      <c r="AA215" s="25"/>
      <c r="AB215" s="25"/>
      <c r="AC215" s="25"/>
      <c r="AD215" s="25"/>
      <c r="AE215" s="25"/>
      <c r="AF215" s="25"/>
    </row>
    <row r="216" ht="15.75" customHeight="1">
      <c r="A216" s="25"/>
      <c r="B216" s="25"/>
      <c r="C216" s="25"/>
      <c r="D216" s="76"/>
      <c r="E216" s="25"/>
      <c r="F216" s="76"/>
      <c r="G216" s="25"/>
      <c r="H216" s="76"/>
      <c r="I216" s="25"/>
      <c r="J216" s="76"/>
      <c r="K216" s="25"/>
      <c r="L216" s="76"/>
      <c r="M216" s="25"/>
      <c r="N216" s="76"/>
      <c r="O216" s="25"/>
      <c r="P216" s="76"/>
      <c r="Q216" s="25"/>
      <c r="R216" s="76"/>
      <c r="S216" s="25"/>
      <c r="T216" s="76"/>
      <c r="U216" s="25"/>
      <c r="V216" s="76"/>
      <c r="W216" s="25"/>
      <c r="X216" s="76"/>
      <c r="Y216" s="25"/>
      <c r="Z216" s="76"/>
      <c r="AA216" s="25"/>
      <c r="AB216" s="25"/>
      <c r="AC216" s="25"/>
      <c r="AD216" s="25"/>
      <c r="AE216" s="25"/>
      <c r="AF216" s="25"/>
    </row>
    <row r="217" ht="15.75" customHeight="1">
      <c r="A217" s="25"/>
      <c r="B217" s="25"/>
      <c r="C217" s="25"/>
      <c r="D217" s="76"/>
      <c r="E217" s="25"/>
      <c r="F217" s="76"/>
      <c r="G217" s="25"/>
      <c r="H217" s="76"/>
      <c r="I217" s="25"/>
      <c r="J217" s="76"/>
      <c r="K217" s="25"/>
      <c r="L217" s="76"/>
      <c r="M217" s="25"/>
      <c r="N217" s="76"/>
      <c r="O217" s="25"/>
      <c r="P217" s="76"/>
      <c r="Q217" s="25"/>
      <c r="R217" s="76"/>
      <c r="S217" s="25"/>
      <c r="T217" s="76"/>
      <c r="U217" s="25"/>
      <c r="V217" s="76"/>
      <c r="W217" s="25"/>
      <c r="X217" s="76"/>
      <c r="Y217" s="25"/>
      <c r="Z217" s="76"/>
      <c r="AA217" s="25"/>
      <c r="AB217" s="25"/>
      <c r="AC217" s="25"/>
      <c r="AD217" s="25"/>
      <c r="AE217" s="25"/>
      <c r="AF217" s="25"/>
    </row>
    <row r="218" ht="15.75" customHeight="1">
      <c r="A218" s="25"/>
      <c r="B218" s="25"/>
      <c r="C218" s="25"/>
      <c r="D218" s="76"/>
      <c r="E218" s="25"/>
      <c r="F218" s="76"/>
      <c r="G218" s="25"/>
      <c r="H218" s="76"/>
      <c r="I218" s="25"/>
      <c r="J218" s="76"/>
      <c r="K218" s="25"/>
      <c r="L218" s="76"/>
      <c r="M218" s="25"/>
      <c r="N218" s="76"/>
      <c r="O218" s="25"/>
      <c r="P218" s="76"/>
      <c r="Q218" s="25"/>
      <c r="R218" s="76"/>
      <c r="S218" s="25"/>
      <c r="T218" s="76"/>
      <c r="U218" s="25"/>
      <c r="V218" s="76"/>
      <c r="W218" s="25"/>
      <c r="X218" s="76"/>
      <c r="Y218" s="25"/>
      <c r="Z218" s="76"/>
      <c r="AA218" s="25"/>
      <c r="AB218" s="25"/>
      <c r="AC218" s="25"/>
      <c r="AD218" s="25"/>
      <c r="AE218" s="25"/>
      <c r="AF218" s="25"/>
    </row>
    <row r="219" ht="15.75" customHeight="1">
      <c r="A219" s="25"/>
      <c r="B219" s="25"/>
      <c r="C219" s="25"/>
      <c r="D219" s="76"/>
      <c r="E219" s="25"/>
      <c r="F219" s="76"/>
      <c r="G219" s="25"/>
      <c r="H219" s="76"/>
      <c r="I219" s="25"/>
      <c r="J219" s="76"/>
      <c r="K219" s="25"/>
      <c r="L219" s="76"/>
      <c r="M219" s="25"/>
      <c r="N219" s="76"/>
      <c r="O219" s="25"/>
      <c r="P219" s="76"/>
      <c r="Q219" s="25"/>
      <c r="R219" s="76"/>
      <c r="S219" s="25"/>
      <c r="T219" s="76"/>
      <c r="U219" s="25"/>
      <c r="V219" s="76"/>
      <c r="W219" s="25"/>
      <c r="X219" s="76"/>
      <c r="Y219" s="25"/>
      <c r="Z219" s="76"/>
      <c r="AA219" s="25"/>
      <c r="AB219" s="25"/>
      <c r="AC219" s="25"/>
      <c r="AD219" s="25"/>
      <c r="AE219" s="25"/>
      <c r="AF219" s="25"/>
    </row>
    <row r="220" ht="15.75" customHeight="1">
      <c r="A220" s="25"/>
      <c r="B220" s="25"/>
      <c r="C220" s="25"/>
      <c r="D220" s="76"/>
      <c r="E220" s="25"/>
      <c r="F220" s="76"/>
      <c r="G220" s="25"/>
      <c r="H220" s="76"/>
      <c r="I220" s="25"/>
      <c r="J220" s="76"/>
      <c r="K220" s="25"/>
      <c r="L220" s="76"/>
      <c r="M220" s="25"/>
      <c r="N220" s="76"/>
      <c r="O220" s="25"/>
      <c r="P220" s="76"/>
      <c r="Q220" s="25"/>
      <c r="R220" s="76"/>
      <c r="S220" s="25"/>
      <c r="T220" s="76"/>
      <c r="U220" s="25"/>
      <c r="V220" s="76"/>
      <c r="W220" s="25"/>
      <c r="X220" s="76"/>
      <c r="Y220" s="25"/>
      <c r="Z220" s="76"/>
      <c r="AA220" s="25"/>
      <c r="AB220" s="25"/>
      <c r="AC220" s="25"/>
      <c r="AD220" s="25"/>
      <c r="AE220" s="25"/>
      <c r="AF220" s="25"/>
    </row>
    <row r="221" ht="15.75" customHeight="1">
      <c r="A221" s="25"/>
      <c r="B221" s="25"/>
      <c r="C221" s="25"/>
      <c r="D221" s="76"/>
      <c r="E221" s="25"/>
      <c r="F221" s="76"/>
      <c r="G221" s="25"/>
      <c r="H221" s="76"/>
      <c r="I221" s="25"/>
      <c r="J221" s="76"/>
      <c r="K221" s="25"/>
      <c r="L221" s="76"/>
      <c r="M221" s="25"/>
      <c r="N221" s="76"/>
      <c r="O221" s="25"/>
      <c r="P221" s="76"/>
      <c r="Q221" s="25"/>
      <c r="R221" s="76"/>
      <c r="S221" s="25"/>
      <c r="T221" s="76"/>
      <c r="U221" s="25"/>
      <c r="V221" s="76"/>
      <c r="W221" s="25"/>
      <c r="X221" s="76"/>
      <c r="Y221" s="25"/>
      <c r="Z221" s="76"/>
      <c r="AA221" s="25"/>
      <c r="AB221" s="25"/>
      <c r="AC221" s="25"/>
      <c r="AD221" s="25"/>
      <c r="AE221" s="25"/>
      <c r="AF221" s="25"/>
    </row>
    <row r="222" ht="15.75" customHeight="1">
      <c r="A222" s="25"/>
      <c r="B222" s="25"/>
      <c r="C222" s="25"/>
      <c r="D222" s="76"/>
      <c r="E222" s="25"/>
      <c r="F222" s="76"/>
      <c r="G222" s="25"/>
      <c r="H222" s="76"/>
      <c r="I222" s="25"/>
      <c r="J222" s="76"/>
      <c r="K222" s="25"/>
      <c r="L222" s="76"/>
      <c r="M222" s="25"/>
      <c r="N222" s="76"/>
      <c r="O222" s="25"/>
      <c r="P222" s="76"/>
      <c r="Q222" s="25"/>
      <c r="R222" s="76"/>
      <c r="S222" s="25"/>
      <c r="T222" s="76"/>
      <c r="U222" s="25"/>
      <c r="V222" s="76"/>
      <c r="W222" s="25"/>
      <c r="X222" s="76"/>
      <c r="Y222" s="25"/>
      <c r="Z222" s="76"/>
      <c r="AA222" s="25"/>
      <c r="AB222" s="25"/>
      <c r="AC222" s="25"/>
      <c r="AD222" s="25"/>
      <c r="AE222" s="25"/>
      <c r="AF222" s="25"/>
    </row>
    <row r="223" ht="15.75" customHeight="1">
      <c r="A223" s="25"/>
      <c r="B223" s="25"/>
      <c r="C223" s="25"/>
      <c r="D223" s="76"/>
      <c r="E223" s="25"/>
      <c r="F223" s="76"/>
      <c r="G223" s="25"/>
      <c r="H223" s="76"/>
      <c r="I223" s="25"/>
      <c r="J223" s="76"/>
      <c r="K223" s="25"/>
      <c r="L223" s="76"/>
      <c r="M223" s="25"/>
      <c r="N223" s="76"/>
      <c r="O223" s="25"/>
      <c r="P223" s="76"/>
      <c r="Q223" s="25"/>
      <c r="R223" s="76"/>
      <c r="S223" s="25"/>
      <c r="T223" s="76"/>
      <c r="U223" s="25"/>
      <c r="V223" s="76"/>
      <c r="W223" s="25"/>
      <c r="X223" s="76"/>
      <c r="Y223" s="25"/>
      <c r="Z223" s="76"/>
      <c r="AA223" s="25"/>
      <c r="AB223" s="25"/>
      <c r="AC223" s="25"/>
      <c r="AD223" s="25"/>
      <c r="AE223" s="25"/>
      <c r="AF223" s="25"/>
    </row>
    <row r="224" ht="15.75" customHeight="1">
      <c r="A224" s="25"/>
      <c r="B224" s="25"/>
      <c r="C224" s="25"/>
      <c r="D224" s="76"/>
      <c r="E224" s="25"/>
      <c r="F224" s="76"/>
      <c r="G224" s="25"/>
      <c r="H224" s="76"/>
      <c r="I224" s="25"/>
      <c r="J224" s="76"/>
      <c r="K224" s="25"/>
      <c r="L224" s="76"/>
      <c r="M224" s="25"/>
      <c r="N224" s="76"/>
      <c r="O224" s="25"/>
      <c r="P224" s="76"/>
      <c r="Q224" s="25"/>
      <c r="R224" s="76"/>
      <c r="S224" s="25"/>
      <c r="T224" s="76"/>
      <c r="U224" s="25"/>
      <c r="V224" s="76"/>
      <c r="W224" s="25"/>
      <c r="X224" s="76"/>
      <c r="Y224" s="25"/>
      <c r="Z224" s="76"/>
      <c r="AA224" s="25"/>
      <c r="AB224" s="25"/>
      <c r="AC224" s="25"/>
      <c r="AD224" s="25"/>
      <c r="AE224" s="25"/>
      <c r="AF224" s="25"/>
    </row>
    <row r="225" ht="15.75" customHeight="1">
      <c r="A225" s="25"/>
      <c r="B225" s="25"/>
      <c r="C225" s="25"/>
      <c r="D225" s="76"/>
      <c r="E225" s="25"/>
      <c r="F225" s="76"/>
      <c r="G225" s="25"/>
      <c r="H225" s="76"/>
      <c r="I225" s="25"/>
      <c r="J225" s="76"/>
      <c r="K225" s="25"/>
      <c r="L225" s="76"/>
      <c r="M225" s="25"/>
      <c r="N225" s="76"/>
      <c r="O225" s="25"/>
      <c r="P225" s="76"/>
      <c r="Q225" s="25"/>
      <c r="R225" s="76"/>
      <c r="S225" s="25"/>
      <c r="T225" s="76"/>
      <c r="U225" s="25"/>
      <c r="V225" s="76"/>
      <c r="W225" s="25"/>
      <c r="X225" s="76"/>
      <c r="Y225" s="25"/>
      <c r="Z225" s="76"/>
      <c r="AA225" s="25"/>
      <c r="AB225" s="25"/>
      <c r="AC225" s="25"/>
      <c r="AD225" s="25"/>
      <c r="AE225" s="25"/>
      <c r="AF225" s="25"/>
    </row>
    <row r="226" ht="15.75" customHeight="1">
      <c r="A226" s="25"/>
      <c r="B226" s="25"/>
      <c r="C226" s="25"/>
      <c r="D226" s="76"/>
      <c r="E226" s="25"/>
      <c r="F226" s="76"/>
      <c r="G226" s="25"/>
      <c r="H226" s="76"/>
      <c r="I226" s="25"/>
      <c r="J226" s="76"/>
      <c r="K226" s="25"/>
      <c r="L226" s="76"/>
      <c r="M226" s="25"/>
      <c r="N226" s="76"/>
      <c r="O226" s="25"/>
      <c r="P226" s="76"/>
      <c r="Q226" s="25"/>
      <c r="R226" s="76"/>
      <c r="S226" s="25"/>
      <c r="T226" s="76"/>
      <c r="U226" s="25"/>
      <c r="V226" s="76"/>
      <c r="W226" s="25"/>
      <c r="X226" s="76"/>
      <c r="Y226" s="25"/>
      <c r="Z226" s="76"/>
      <c r="AA226" s="25"/>
      <c r="AB226" s="25"/>
      <c r="AC226" s="25"/>
      <c r="AD226" s="25"/>
      <c r="AE226" s="25"/>
      <c r="AF226" s="25"/>
    </row>
    <row r="227" ht="15.75" customHeight="1">
      <c r="A227" s="25"/>
      <c r="B227" s="25"/>
      <c r="C227" s="25"/>
      <c r="D227" s="76"/>
      <c r="E227" s="25"/>
      <c r="F227" s="76"/>
      <c r="G227" s="25"/>
      <c r="H227" s="76"/>
      <c r="I227" s="25"/>
      <c r="J227" s="76"/>
      <c r="K227" s="25"/>
      <c r="L227" s="76"/>
      <c r="M227" s="25"/>
      <c r="N227" s="76"/>
      <c r="O227" s="25"/>
      <c r="P227" s="76"/>
      <c r="Q227" s="25"/>
      <c r="R227" s="76"/>
      <c r="S227" s="25"/>
      <c r="T227" s="76"/>
      <c r="U227" s="25"/>
      <c r="V227" s="76"/>
      <c r="W227" s="25"/>
      <c r="X227" s="76"/>
      <c r="Y227" s="25"/>
      <c r="Z227" s="76"/>
      <c r="AA227" s="25"/>
      <c r="AB227" s="25"/>
      <c r="AC227" s="25"/>
      <c r="AD227" s="25"/>
      <c r="AE227" s="25"/>
      <c r="AF227" s="25"/>
    </row>
    <row r="228" ht="15.75" customHeight="1">
      <c r="A228" s="25"/>
      <c r="B228" s="25"/>
      <c r="C228" s="25"/>
      <c r="D228" s="76"/>
      <c r="E228" s="25"/>
      <c r="F228" s="76"/>
      <c r="G228" s="25"/>
      <c r="H228" s="76"/>
      <c r="I228" s="25"/>
      <c r="J228" s="76"/>
      <c r="K228" s="25"/>
      <c r="L228" s="76"/>
      <c r="M228" s="25"/>
      <c r="N228" s="76"/>
      <c r="O228" s="25"/>
      <c r="P228" s="76"/>
      <c r="Q228" s="25"/>
      <c r="R228" s="76"/>
      <c r="S228" s="25"/>
      <c r="T228" s="76"/>
      <c r="U228" s="25"/>
      <c r="V228" s="76"/>
      <c r="W228" s="25"/>
      <c r="X228" s="76"/>
      <c r="Y228" s="25"/>
      <c r="Z228" s="76"/>
      <c r="AA228" s="25"/>
      <c r="AB228" s="25"/>
      <c r="AC228" s="25"/>
      <c r="AD228" s="25"/>
      <c r="AE228" s="25"/>
      <c r="AF228" s="25"/>
    </row>
    <row r="229" ht="15.75" customHeight="1">
      <c r="A229" s="25"/>
      <c r="B229" s="25"/>
      <c r="C229" s="25"/>
      <c r="D229" s="76"/>
      <c r="E229" s="25"/>
      <c r="F229" s="76"/>
      <c r="G229" s="25"/>
      <c r="H229" s="76"/>
      <c r="I229" s="25"/>
      <c r="J229" s="76"/>
      <c r="K229" s="25"/>
      <c r="L229" s="76"/>
      <c r="M229" s="25"/>
      <c r="N229" s="76"/>
      <c r="O229" s="25"/>
      <c r="P229" s="76"/>
      <c r="Q229" s="25"/>
      <c r="R229" s="76"/>
      <c r="S229" s="25"/>
      <c r="T229" s="76"/>
      <c r="U229" s="25"/>
      <c r="V229" s="76"/>
      <c r="W229" s="25"/>
      <c r="X229" s="76"/>
      <c r="Y229" s="25"/>
      <c r="Z229" s="76"/>
      <c r="AA229" s="25"/>
      <c r="AB229" s="25"/>
      <c r="AC229" s="25"/>
      <c r="AD229" s="25"/>
      <c r="AE229" s="25"/>
      <c r="AF229" s="25"/>
    </row>
    <row r="230" ht="15.75" customHeight="1">
      <c r="A230" s="25"/>
      <c r="B230" s="25"/>
      <c r="C230" s="25"/>
      <c r="D230" s="76"/>
      <c r="E230" s="25"/>
      <c r="F230" s="76"/>
      <c r="G230" s="25"/>
      <c r="H230" s="76"/>
      <c r="I230" s="25"/>
      <c r="J230" s="76"/>
      <c r="K230" s="25"/>
      <c r="L230" s="76"/>
      <c r="M230" s="25"/>
      <c r="N230" s="76"/>
      <c r="O230" s="25"/>
      <c r="P230" s="76"/>
      <c r="Q230" s="25"/>
      <c r="R230" s="76"/>
      <c r="S230" s="25"/>
      <c r="T230" s="76"/>
      <c r="U230" s="25"/>
      <c r="V230" s="76"/>
      <c r="W230" s="25"/>
      <c r="X230" s="76"/>
      <c r="Y230" s="25"/>
      <c r="Z230" s="76"/>
      <c r="AA230" s="25"/>
      <c r="AB230" s="25"/>
      <c r="AC230" s="25"/>
      <c r="AD230" s="25"/>
      <c r="AE230" s="25"/>
      <c r="AF230" s="25"/>
    </row>
    <row r="231" ht="15.75" customHeight="1">
      <c r="A231" s="25"/>
      <c r="B231" s="25"/>
      <c r="C231" s="25"/>
      <c r="D231" s="76"/>
      <c r="E231" s="25"/>
      <c r="F231" s="76"/>
      <c r="G231" s="25"/>
      <c r="H231" s="76"/>
      <c r="I231" s="25"/>
      <c r="J231" s="76"/>
      <c r="K231" s="25"/>
      <c r="L231" s="76"/>
      <c r="M231" s="25"/>
      <c r="N231" s="76"/>
      <c r="O231" s="25"/>
      <c r="P231" s="76"/>
      <c r="Q231" s="25"/>
      <c r="R231" s="76"/>
      <c r="S231" s="25"/>
      <c r="T231" s="76"/>
      <c r="U231" s="25"/>
      <c r="V231" s="76"/>
      <c r="W231" s="25"/>
      <c r="X231" s="76"/>
      <c r="Y231" s="25"/>
      <c r="Z231" s="76"/>
      <c r="AA231" s="25"/>
      <c r="AB231" s="25"/>
      <c r="AC231" s="25"/>
      <c r="AD231" s="25"/>
      <c r="AE231" s="25"/>
      <c r="AF231" s="25"/>
    </row>
    <row r="232" ht="15.75" customHeight="1">
      <c r="A232" s="25"/>
      <c r="B232" s="25"/>
      <c r="C232" s="25"/>
      <c r="D232" s="76"/>
      <c r="E232" s="25"/>
      <c r="F232" s="76"/>
      <c r="G232" s="25"/>
      <c r="H232" s="76"/>
      <c r="I232" s="25"/>
      <c r="J232" s="76"/>
      <c r="K232" s="25"/>
      <c r="L232" s="76"/>
      <c r="M232" s="25"/>
      <c r="N232" s="76"/>
      <c r="O232" s="25"/>
      <c r="P232" s="76"/>
      <c r="Q232" s="25"/>
      <c r="R232" s="76"/>
      <c r="S232" s="25"/>
      <c r="T232" s="76"/>
      <c r="U232" s="25"/>
      <c r="V232" s="76"/>
      <c r="W232" s="25"/>
      <c r="X232" s="76"/>
      <c r="Y232" s="25"/>
      <c r="Z232" s="76"/>
      <c r="AA232" s="25"/>
      <c r="AB232" s="25"/>
      <c r="AC232" s="25"/>
      <c r="AD232" s="25"/>
      <c r="AE232" s="25"/>
      <c r="AF232" s="25"/>
    </row>
    <row r="233" ht="15.75" customHeight="1">
      <c r="A233" s="25"/>
      <c r="B233" s="25"/>
      <c r="C233" s="25"/>
      <c r="D233" s="76"/>
      <c r="E233" s="25"/>
      <c r="F233" s="76"/>
      <c r="G233" s="25"/>
      <c r="H233" s="76"/>
      <c r="I233" s="25"/>
      <c r="J233" s="76"/>
      <c r="K233" s="25"/>
      <c r="L233" s="76"/>
      <c r="M233" s="25"/>
      <c r="N233" s="76"/>
      <c r="O233" s="25"/>
      <c r="P233" s="76"/>
      <c r="Q233" s="25"/>
      <c r="R233" s="76"/>
      <c r="S233" s="25"/>
      <c r="T233" s="76"/>
      <c r="U233" s="25"/>
      <c r="V233" s="76"/>
      <c r="W233" s="25"/>
      <c r="X233" s="76"/>
      <c r="Y233" s="25"/>
      <c r="Z233" s="76"/>
      <c r="AA233" s="25"/>
      <c r="AB233" s="25"/>
      <c r="AC233" s="25"/>
      <c r="AD233" s="25"/>
      <c r="AE233" s="25"/>
      <c r="AF233" s="25"/>
    </row>
    <row r="234" ht="15.75" customHeight="1">
      <c r="A234" s="25"/>
      <c r="B234" s="25"/>
      <c r="C234" s="25"/>
      <c r="D234" s="76"/>
      <c r="E234" s="25"/>
      <c r="F234" s="76"/>
      <c r="G234" s="25"/>
      <c r="H234" s="76"/>
      <c r="I234" s="25"/>
      <c r="J234" s="76"/>
      <c r="K234" s="25"/>
      <c r="L234" s="76"/>
      <c r="M234" s="25"/>
      <c r="N234" s="76"/>
      <c r="O234" s="25"/>
      <c r="P234" s="76"/>
      <c r="Q234" s="25"/>
      <c r="R234" s="76"/>
      <c r="S234" s="25"/>
      <c r="T234" s="76"/>
      <c r="U234" s="25"/>
      <c r="V234" s="76"/>
      <c r="W234" s="25"/>
      <c r="X234" s="76"/>
      <c r="Y234" s="25"/>
      <c r="Z234" s="76"/>
      <c r="AA234" s="25"/>
      <c r="AB234" s="25"/>
      <c r="AC234" s="25"/>
      <c r="AD234" s="25"/>
      <c r="AE234" s="25"/>
      <c r="AF234" s="25"/>
    </row>
    <row r="235" ht="15.75" customHeight="1">
      <c r="A235" s="25"/>
      <c r="B235" s="25"/>
      <c r="C235" s="25"/>
      <c r="D235" s="76"/>
      <c r="E235" s="25"/>
      <c r="F235" s="76"/>
      <c r="G235" s="25"/>
      <c r="H235" s="76"/>
      <c r="I235" s="25"/>
      <c r="J235" s="76"/>
      <c r="K235" s="25"/>
      <c r="L235" s="76"/>
      <c r="M235" s="25"/>
      <c r="N235" s="76"/>
      <c r="O235" s="25"/>
      <c r="P235" s="76"/>
      <c r="Q235" s="25"/>
      <c r="R235" s="76"/>
      <c r="S235" s="25"/>
      <c r="T235" s="76"/>
      <c r="U235" s="25"/>
      <c r="V235" s="76"/>
      <c r="W235" s="25"/>
      <c r="X235" s="76"/>
      <c r="Y235" s="25"/>
      <c r="Z235" s="76"/>
      <c r="AA235" s="25"/>
      <c r="AB235" s="25"/>
      <c r="AC235" s="25"/>
      <c r="AD235" s="25"/>
      <c r="AE235" s="25"/>
      <c r="AF235" s="25"/>
    </row>
    <row r="236" ht="15.75" customHeight="1">
      <c r="A236" s="25"/>
      <c r="B236" s="25"/>
      <c r="C236" s="25"/>
      <c r="D236" s="76"/>
      <c r="E236" s="25"/>
      <c r="F236" s="76"/>
      <c r="G236" s="25"/>
      <c r="H236" s="76"/>
      <c r="I236" s="25"/>
      <c r="J236" s="76"/>
      <c r="K236" s="25"/>
      <c r="L236" s="76"/>
      <c r="M236" s="25"/>
      <c r="N236" s="76"/>
      <c r="O236" s="25"/>
      <c r="P236" s="76"/>
      <c r="Q236" s="25"/>
      <c r="R236" s="76"/>
      <c r="S236" s="25"/>
      <c r="T236" s="76"/>
      <c r="U236" s="25"/>
      <c r="V236" s="76"/>
      <c r="W236" s="25"/>
      <c r="X236" s="76"/>
      <c r="Y236" s="25"/>
      <c r="Z236" s="76"/>
      <c r="AA236" s="25"/>
      <c r="AB236" s="25"/>
      <c r="AC236" s="25"/>
      <c r="AD236" s="25"/>
      <c r="AE236" s="25"/>
      <c r="AF236" s="25"/>
    </row>
    <row r="237" ht="15.75" customHeight="1">
      <c r="A237" s="25"/>
      <c r="B237" s="25"/>
      <c r="C237" s="25"/>
      <c r="D237" s="76"/>
      <c r="E237" s="25"/>
      <c r="F237" s="76"/>
      <c r="G237" s="25"/>
      <c r="H237" s="76"/>
      <c r="I237" s="25"/>
      <c r="J237" s="76"/>
      <c r="K237" s="25"/>
      <c r="L237" s="76"/>
      <c r="M237" s="25"/>
      <c r="N237" s="76"/>
      <c r="O237" s="25"/>
      <c r="P237" s="76"/>
      <c r="Q237" s="25"/>
      <c r="R237" s="76"/>
      <c r="S237" s="25"/>
      <c r="T237" s="76"/>
      <c r="U237" s="25"/>
      <c r="V237" s="76"/>
      <c r="W237" s="25"/>
      <c r="X237" s="76"/>
      <c r="Y237" s="25"/>
      <c r="Z237" s="76"/>
      <c r="AA237" s="25"/>
      <c r="AB237" s="25"/>
      <c r="AC237" s="25"/>
      <c r="AD237" s="25"/>
      <c r="AE237" s="25"/>
      <c r="AF237" s="25"/>
    </row>
    <row r="238" ht="15.75" customHeight="1">
      <c r="A238" s="25"/>
      <c r="B238" s="25"/>
      <c r="C238" s="25"/>
      <c r="D238" s="76"/>
      <c r="E238" s="25"/>
      <c r="F238" s="76"/>
      <c r="G238" s="25"/>
      <c r="H238" s="76"/>
      <c r="I238" s="25"/>
      <c r="J238" s="76"/>
      <c r="K238" s="25"/>
      <c r="L238" s="76"/>
      <c r="M238" s="25"/>
      <c r="N238" s="76"/>
      <c r="O238" s="25"/>
      <c r="P238" s="76"/>
      <c r="Q238" s="25"/>
      <c r="R238" s="76"/>
      <c r="S238" s="25"/>
      <c r="T238" s="76"/>
      <c r="U238" s="25"/>
      <c r="V238" s="76"/>
      <c r="W238" s="25"/>
      <c r="X238" s="76"/>
      <c r="Y238" s="25"/>
      <c r="Z238" s="76"/>
      <c r="AA238" s="25"/>
      <c r="AB238" s="25"/>
      <c r="AC238" s="25"/>
      <c r="AD238" s="25"/>
      <c r="AE238" s="25"/>
      <c r="AF238" s="25"/>
    </row>
    <row r="239" ht="15.75" customHeight="1">
      <c r="A239" s="25"/>
      <c r="B239" s="25"/>
      <c r="C239" s="25"/>
      <c r="D239" s="76"/>
      <c r="E239" s="25"/>
      <c r="F239" s="76"/>
      <c r="G239" s="25"/>
      <c r="H239" s="76"/>
      <c r="I239" s="25"/>
      <c r="J239" s="76"/>
      <c r="K239" s="25"/>
      <c r="L239" s="76"/>
      <c r="M239" s="25"/>
      <c r="N239" s="76"/>
      <c r="O239" s="25"/>
      <c r="P239" s="76"/>
      <c r="Q239" s="25"/>
      <c r="R239" s="76"/>
      <c r="S239" s="25"/>
      <c r="T239" s="76"/>
      <c r="U239" s="25"/>
      <c r="V239" s="76"/>
      <c r="W239" s="25"/>
      <c r="X239" s="76"/>
      <c r="Y239" s="25"/>
      <c r="Z239" s="76"/>
      <c r="AA239" s="25"/>
      <c r="AB239" s="25"/>
      <c r="AC239" s="25"/>
      <c r="AD239" s="25"/>
      <c r="AE239" s="25"/>
      <c r="AF239" s="25"/>
    </row>
    <row r="240" ht="15.75" customHeight="1">
      <c r="A240" s="25"/>
      <c r="B240" s="25"/>
      <c r="C240" s="25"/>
      <c r="D240" s="76"/>
      <c r="E240" s="25"/>
      <c r="F240" s="76"/>
      <c r="G240" s="25"/>
      <c r="H240" s="76"/>
      <c r="I240" s="25"/>
      <c r="J240" s="76"/>
      <c r="K240" s="25"/>
      <c r="L240" s="76"/>
      <c r="M240" s="25"/>
      <c r="N240" s="76"/>
      <c r="O240" s="25"/>
      <c r="P240" s="76"/>
      <c r="Q240" s="25"/>
      <c r="R240" s="76"/>
      <c r="S240" s="25"/>
      <c r="T240" s="76"/>
      <c r="U240" s="25"/>
      <c r="V240" s="76"/>
      <c r="W240" s="25"/>
      <c r="X240" s="76"/>
      <c r="Y240" s="25"/>
      <c r="Z240" s="76"/>
      <c r="AA240" s="25"/>
      <c r="AB240" s="25"/>
      <c r="AC240" s="25"/>
      <c r="AD240" s="25"/>
      <c r="AE240" s="25"/>
      <c r="AF240" s="25"/>
    </row>
    <row r="241" ht="15.75" customHeight="1">
      <c r="A241" s="25"/>
      <c r="B241" s="25"/>
      <c r="C241" s="25"/>
      <c r="D241" s="76"/>
      <c r="E241" s="25"/>
      <c r="F241" s="76"/>
      <c r="G241" s="25"/>
      <c r="H241" s="76"/>
      <c r="I241" s="25"/>
      <c r="J241" s="76"/>
      <c r="K241" s="25"/>
      <c r="L241" s="76"/>
      <c r="M241" s="25"/>
      <c r="N241" s="76"/>
      <c r="O241" s="25"/>
      <c r="P241" s="76"/>
      <c r="Q241" s="25"/>
      <c r="R241" s="76"/>
      <c r="S241" s="25"/>
      <c r="T241" s="76"/>
      <c r="U241" s="25"/>
      <c r="V241" s="76"/>
      <c r="W241" s="25"/>
      <c r="X241" s="76"/>
      <c r="Y241" s="25"/>
      <c r="Z241" s="76"/>
      <c r="AA241" s="25"/>
      <c r="AB241" s="25"/>
      <c r="AC241" s="25"/>
      <c r="AD241" s="25"/>
      <c r="AE241" s="25"/>
      <c r="AF241" s="25"/>
    </row>
    <row r="242" ht="15.75" customHeight="1">
      <c r="A242" s="25"/>
      <c r="B242" s="25"/>
      <c r="C242" s="25"/>
      <c r="D242" s="76"/>
      <c r="E242" s="25"/>
      <c r="F242" s="76"/>
      <c r="G242" s="25"/>
      <c r="H242" s="76"/>
      <c r="I242" s="25"/>
      <c r="J242" s="76"/>
      <c r="K242" s="25"/>
      <c r="L242" s="76"/>
      <c r="M242" s="25"/>
      <c r="N242" s="76"/>
      <c r="O242" s="25"/>
      <c r="P242" s="76"/>
      <c r="Q242" s="25"/>
      <c r="R242" s="76"/>
      <c r="S242" s="25"/>
      <c r="T242" s="76"/>
      <c r="U242" s="25"/>
      <c r="V242" s="76"/>
      <c r="W242" s="25"/>
      <c r="X242" s="76"/>
      <c r="Y242" s="25"/>
      <c r="Z242" s="76"/>
      <c r="AA242" s="25"/>
      <c r="AB242" s="25"/>
      <c r="AC242" s="25"/>
      <c r="AD242" s="25"/>
      <c r="AE242" s="25"/>
      <c r="AF242" s="25"/>
    </row>
    <row r="243" ht="15.75" customHeight="1">
      <c r="A243" s="25"/>
      <c r="B243" s="25"/>
      <c r="C243" s="25"/>
      <c r="D243" s="76"/>
      <c r="E243" s="25"/>
      <c r="F243" s="76"/>
      <c r="G243" s="25"/>
      <c r="H243" s="76"/>
      <c r="I243" s="25"/>
      <c r="J243" s="76"/>
      <c r="K243" s="25"/>
      <c r="L243" s="76"/>
      <c r="M243" s="25"/>
      <c r="N243" s="76"/>
      <c r="O243" s="25"/>
      <c r="P243" s="76"/>
      <c r="Q243" s="25"/>
      <c r="R243" s="76"/>
      <c r="S243" s="25"/>
      <c r="T243" s="76"/>
      <c r="U243" s="25"/>
      <c r="V243" s="76"/>
      <c r="W243" s="25"/>
      <c r="X243" s="76"/>
      <c r="Y243" s="25"/>
      <c r="Z243" s="76"/>
      <c r="AA243" s="25"/>
      <c r="AB243" s="25"/>
      <c r="AC243" s="25"/>
      <c r="AD243" s="25"/>
      <c r="AE243" s="25"/>
      <c r="AF243" s="25"/>
    </row>
    <row r="244" ht="15.75" customHeight="1">
      <c r="A244" s="25"/>
      <c r="B244" s="25"/>
      <c r="C244" s="25"/>
      <c r="D244" s="76"/>
      <c r="E244" s="25"/>
      <c r="F244" s="76"/>
      <c r="G244" s="25"/>
      <c r="H244" s="76"/>
      <c r="I244" s="25"/>
      <c r="J244" s="76"/>
      <c r="K244" s="25"/>
      <c r="L244" s="76"/>
      <c r="M244" s="25"/>
      <c r="N244" s="76"/>
      <c r="O244" s="25"/>
      <c r="P244" s="76"/>
      <c r="Q244" s="25"/>
      <c r="R244" s="76"/>
      <c r="S244" s="25"/>
      <c r="T244" s="76"/>
      <c r="U244" s="25"/>
      <c r="V244" s="76"/>
      <c r="W244" s="25"/>
      <c r="X244" s="76"/>
      <c r="Y244" s="25"/>
      <c r="Z244" s="76"/>
      <c r="AA244" s="25"/>
      <c r="AB244" s="25"/>
      <c r="AC244" s="25"/>
      <c r="AD244" s="25"/>
      <c r="AE244" s="25"/>
      <c r="AF244" s="25"/>
    </row>
    <row r="245" ht="15.75" customHeight="1">
      <c r="A245" s="25"/>
      <c r="B245" s="25"/>
      <c r="C245" s="25"/>
      <c r="D245" s="76"/>
      <c r="E245" s="25"/>
      <c r="F245" s="76"/>
      <c r="G245" s="25"/>
      <c r="H245" s="76"/>
      <c r="I245" s="25"/>
      <c r="J245" s="76"/>
      <c r="K245" s="25"/>
      <c r="L245" s="76"/>
      <c r="M245" s="25"/>
      <c r="N245" s="76"/>
      <c r="O245" s="25"/>
      <c r="P245" s="76"/>
      <c r="Q245" s="25"/>
      <c r="R245" s="76"/>
      <c r="S245" s="25"/>
      <c r="T245" s="76"/>
      <c r="U245" s="25"/>
      <c r="V245" s="76"/>
      <c r="W245" s="25"/>
      <c r="X245" s="76"/>
      <c r="Y245" s="25"/>
      <c r="Z245" s="76"/>
      <c r="AA245" s="25"/>
      <c r="AB245" s="25"/>
      <c r="AC245" s="25"/>
      <c r="AD245" s="25"/>
      <c r="AE245" s="25"/>
      <c r="AF245" s="25"/>
    </row>
    <row r="246" ht="15.75" customHeight="1">
      <c r="A246" s="25"/>
      <c r="B246" s="25"/>
      <c r="C246" s="25"/>
      <c r="D246" s="76"/>
      <c r="E246" s="25"/>
      <c r="F246" s="76"/>
      <c r="G246" s="25"/>
      <c r="H246" s="76"/>
      <c r="I246" s="25"/>
      <c r="J246" s="76"/>
      <c r="K246" s="25"/>
      <c r="L246" s="76"/>
      <c r="M246" s="25"/>
      <c r="N246" s="76"/>
      <c r="O246" s="25"/>
      <c r="P246" s="76"/>
      <c r="Q246" s="25"/>
      <c r="R246" s="76"/>
      <c r="S246" s="25"/>
      <c r="T246" s="76"/>
      <c r="U246" s="25"/>
      <c r="V246" s="76"/>
      <c r="W246" s="25"/>
      <c r="X246" s="76"/>
      <c r="Y246" s="25"/>
      <c r="Z246" s="76"/>
      <c r="AA246" s="25"/>
      <c r="AB246" s="25"/>
      <c r="AC246" s="25"/>
      <c r="AD246" s="25"/>
      <c r="AE246" s="25"/>
      <c r="AF246" s="25"/>
    </row>
    <row r="247" ht="15.75" customHeight="1">
      <c r="A247" s="25"/>
      <c r="B247" s="25"/>
      <c r="C247" s="25"/>
      <c r="D247" s="76"/>
      <c r="E247" s="25"/>
      <c r="F247" s="76"/>
      <c r="G247" s="25"/>
      <c r="H247" s="76"/>
      <c r="I247" s="25"/>
      <c r="J247" s="76"/>
      <c r="K247" s="25"/>
      <c r="L247" s="76"/>
      <c r="M247" s="25"/>
      <c r="N247" s="76"/>
      <c r="O247" s="25"/>
      <c r="P247" s="76"/>
      <c r="Q247" s="25"/>
      <c r="R247" s="76"/>
      <c r="S247" s="25"/>
      <c r="T247" s="76"/>
      <c r="U247" s="25"/>
      <c r="V247" s="76"/>
      <c r="W247" s="25"/>
      <c r="X247" s="76"/>
      <c r="Y247" s="25"/>
      <c r="Z247" s="76"/>
      <c r="AA247" s="25"/>
      <c r="AB247" s="25"/>
      <c r="AC247" s="25"/>
      <c r="AD247" s="25"/>
      <c r="AE247" s="25"/>
      <c r="AF247" s="25"/>
    </row>
    <row r="248" ht="15.75" customHeight="1">
      <c r="A248" s="25"/>
      <c r="B248" s="25"/>
      <c r="C248" s="25"/>
      <c r="D248" s="76"/>
      <c r="E248" s="25"/>
      <c r="F248" s="76"/>
      <c r="G248" s="25"/>
      <c r="H248" s="76"/>
      <c r="I248" s="25"/>
      <c r="J248" s="76"/>
      <c r="K248" s="25"/>
      <c r="L248" s="76"/>
      <c r="M248" s="25"/>
      <c r="N248" s="76"/>
      <c r="O248" s="25"/>
      <c r="P248" s="76"/>
      <c r="Q248" s="25"/>
      <c r="R248" s="76"/>
      <c r="S248" s="25"/>
      <c r="T248" s="76"/>
      <c r="U248" s="25"/>
      <c r="V248" s="76"/>
      <c r="W248" s="25"/>
      <c r="X248" s="76"/>
      <c r="Y248" s="25"/>
      <c r="Z248" s="76"/>
      <c r="AA248" s="25"/>
      <c r="AB248" s="25"/>
      <c r="AC248" s="25"/>
      <c r="AD248" s="25"/>
      <c r="AE248" s="25"/>
      <c r="AF248" s="25"/>
    </row>
    <row r="249" ht="15.75" customHeight="1">
      <c r="A249" s="25"/>
      <c r="B249" s="25"/>
      <c r="C249" s="25"/>
      <c r="D249" s="76"/>
      <c r="E249" s="25"/>
      <c r="F249" s="76"/>
      <c r="G249" s="25"/>
      <c r="H249" s="76"/>
      <c r="I249" s="25"/>
      <c r="J249" s="76"/>
      <c r="K249" s="25"/>
      <c r="L249" s="76"/>
      <c r="M249" s="25"/>
      <c r="N249" s="76"/>
      <c r="O249" s="25"/>
      <c r="P249" s="76"/>
      <c r="Q249" s="25"/>
      <c r="R249" s="76"/>
      <c r="S249" s="25"/>
      <c r="T249" s="76"/>
      <c r="U249" s="25"/>
      <c r="V249" s="76"/>
      <c r="W249" s="25"/>
      <c r="X249" s="76"/>
      <c r="Y249" s="25"/>
      <c r="Z249" s="76"/>
      <c r="AA249" s="25"/>
      <c r="AB249" s="25"/>
      <c r="AC249" s="25"/>
      <c r="AD249" s="25"/>
      <c r="AE249" s="25"/>
      <c r="AF249" s="25"/>
    </row>
    <row r="250" ht="15.75" customHeight="1">
      <c r="A250" s="25"/>
      <c r="B250" s="25"/>
      <c r="C250" s="25"/>
      <c r="D250" s="76"/>
      <c r="E250" s="25"/>
      <c r="F250" s="76"/>
      <c r="G250" s="25"/>
      <c r="H250" s="76"/>
      <c r="I250" s="25"/>
      <c r="J250" s="76"/>
      <c r="K250" s="25"/>
      <c r="L250" s="76"/>
      <c r="M250" s="25"/>
      <c r="N250" s="76"/>
      <c r="O250" s="25"/>
      <c r="P250" s="76"/>
      <c r="Q250" s="25"/>
      <c r="R250" s="76"/>
      <c r="S250" s="25"/>
      <c r="T250" s="76"/>
      <c r="U250" s="25"/>
      <c r="V250" s="76"/>
      <c r="W250" s="25"/>
      <c r="X250" s="76"/>
      <c r="Y250" s="25"/>
      <c r="Z250" s="76"/>
      <c r="AA250" s="25"/>
      <c r="AB250" s="25"/>
      <c r="AC250" s="25"/>
      <c r="AD250" s="25"/>
      <c r="AE250" s="25"/>
      <c r="AF250" s="25"/>
    </row>
    <row r="251" ht="15.75" customHeight="1">
      <c r="A251" s="25"/>
      <c r="B251" s="25"/>
      <c r="C251" s="25"/>
      <c r="D251" s="76"/>
      <c r="E251" s="25"/>
      <c r="F251" s="76"/>
      <c r="G251" s="25"/>
      <c r="H251" s="76"/>
      <c r="I251" s="25"/>
      <c r="J251" s="76"/>
      <c r="K251" s="25"/>
      <c r="L251" s="76"/>
      <c r="M251" s="25"/>
      <c r="N251" s="76"/>
      <c r="O251" s="25"/>
      <c r="P251" s="76"/>
      <c r="Q251" s="25"/>
      <c r="R251" s="76"/>
      <c r="S251" s="25"/>
      <c r="T251" s="76"/>
      <c r="U251" s="25"/>
      <c r="V251" s="76"/>
      <c r="W251" s="25"/>
      <c r="X251" s="76"/>
      <c r="Y251" s="25"/>
      <c r="Z251" s="76"/>
      <c r="AA251" s="25"/>
      <c r="AB251" s="25"/>
      <c r="AC251" s="25"/>
      <c r="AD251" s="25"/>
      <c r="AE251" s="25"/>
      <c r="AF251" s="25"/>
    </row>
    <row r="252" ht="15.75" customHeight="1">
      <c r="A252" s="25"/>
      <c r="B252" s="25"/>
      <c r="C252" s="25"/>
      <c r="D252" s="76"/>
      <c r="E252" s="25"/>
      <c r="F252" s="76"/>
      <c r="G252" s="25"/>
      <c r="H252" s="76"/>
      <c r="I252" s="25"/>
      <c r="J252" s="76"/>
      <c r="K252" s="25"/>
      <c r="L252" s="76"/>
      <c r="M252" s="25"/>
      <c r="N252" s="76"/>
      <c r="O252" s="25"/>
      <c r="P252" s="76"/>
      <c r="Q252" s="25"/>
      <c r="R252" s="76"/>
      <c r="S252" s="25"/>
      <c r="T252" s="76"/>
      <c r="U252" s="25"/>
      <c r="V252" s="76"/>
      <c r="W252" s="25"/>
      <c r="X252" s="76"/>
      <c r="Y252" s="25"/>
      <c r="Z252" s="76"/>
      <c r="AA252" s="25"/>
      <c r="AB252" s="25"/>
      <c r="AC252" s="25"/>
      <c r="AD252" s="25"/>
      <c r="AE252" s="25"/>
      <c r="AF252" s="25"/>
    </row>
    <row r="253" ht="15.75" customHeight="1">
      <c r="A253" s="25"/>
      <c r="B253" s="25"/>
      <c r="C253" s="25"/>
      <c r="D253" s="76"/>
      <c r="E253" s="25"/>
      <c r="F253" s="76"/>
      <c r="G253" s="25"/>
      <c r="H253" s="76"/>
      <c r="I253" s="25"/>
      <c r="J253" s="76"/>
      <c r="K253" s="25"/>
      <c r="L253" s="76"/>
      <c r="M253" s="25"/>
      <c r="N253" s="76"/>
      <c r="O253" s="25"/>
      <c r="P253" s="76"/>
      <c r="Q253" s="25"/>
      <c r="R253" s="76"/>
      <c r="S253" s="25"/>
      <c r="T253" s="76"/>
      <c r="U253" s="25"/>
      <c r="V253" s="76"/>
      <c r="W253" s="25"/>
      <c r="X253" s="76"/>
      <c r="Y253" s="25"/>
      <c r="Z253" s="76"/>
      <c r="AA253" s="25"/>
      <c r="AB253" s="25"/>
      <c r="AC253" s="25"/>
      <c r="AD253" s="25"/>
      <c r="AE253" s="25"/>
      <c r="AF253" s="25"/>
    </row>
    <row r="254" ht="15.75" customHeight="1">
      <c r="A254" s="25"/>
      <c r="B254" s="25"/>
      <c r="C254" s="25"/>
      <c r="D254" s="76"/>
      <c r="E254" s="25"/>
      <c r="F254" s="76"/>
      <c r="G254" s="25"/>
      <c r="H254" s="76"/>
      <c r="I254" s="25"/>
      <c r="J254" s="76"/>
      <c r="K254" s="25"/>
      <c r="L254" s="76"/>
      <c r="M254" s="25"/>
      <c r="N254" s="76"/>
      <c r="O254" s="25"/>
      <c r="P254" s="76"/>
      <c r="Q254" s="25"/>
      <c r="R254" s="76"/>
      <c r="S254" s="25"/>
      <c r="T254" s="76"/>
      <c r="U254" s="25"/>
      <c r="V254" s="76"/>
      <c r="W254" s="25"/>
      <c r="X254" s="76"/>
      <c r="Y254" s="25"/>
      <c r="Z254" s="76"/>
      <c r="AA254" s="25"/>
      <c r="AB254" s="25"/>
      <c r="AC254" s="25"/>
      <c r="AD254" s="25"/>
      <c r="AE254" s="25"/>
      <c r="AF254" s="25"/>
    </row>
    <row r="255" ht="15.75" customHeight="1">
      <c r="A255" s="25"/>
      <c r="B255" s="25"/>
      <c r="C255" s="25"/>
      <c r="D255" s="76"/>
      <c r="E255" s="25"/>
      <c r="F255" s="76"/>
      <c r="G255" s="25"/>
      <c r="H255" s="76"/>
      <c r="I255" s="25"/>
      <c r="J255" s="76"/>
      <c r="K255" s="25"/>
      <c r="L255" s="76"/>
      <c r="M255" s="25"/>
      <c r="N255" s="76"/>
      <c r="O255" s="25"/>
      <c r="P255" s="76"/>
      <c r="Q255" s="25"/>
      <c r="R255" s="76"/>
      <c r="S255" s="25"/>
      <c r="T255" s="76"/>
      <c r="U255" s="25"/>
      <c r="V255" s="76"/>
      <c r="W255" s="25"/>
      <c r="X255" s="76"/>
      <c r="Y255" s="25"/>
      <c r="Z255" s="76"/>
      <c r="AA255" s="25"/>
      <c r="AB255" s="25"/>
      <c r="AC255" s="25"/>
      <c r="AD255" s="25"/>
      <c r="AE255" s="25"/>
      <c r="AF255" s="25"/>
    </row>
    <row r="256" ht="15.75" customHeight="1">
      <c r="A256" s="25"/>
      <c r="B256" s="25"/>
      <c r="C256" s="25"/>
      <c r="D256" s="76"/>
      <c r="E256" s="25"/>
      <c r="F256" s="76"/>
      <c r="G256" s="25"/>
      <c r="H256" s="76"/>
      <c r="I256" s="25"/>
      <c r="J256" s="76"/>
      <c r="K256" s="25"/>
      <c r="L256" s="76"/>
      <c r="M256" s="25"/>
      <c r="N256" s="76"/>
      <c r="O256" s="25"/>
      <c r="P256" s="76"/>
      <c r="Q256" s="25"/>
      <c r="R256" s="76"/>
      <c r="S256" s="25"/>
      <c r="T256" s="76"/>
      <c r="U256" s="25"/>
      <c r="V256" s="76"/>
      <c r="W256" s="25"/>
      <c r="X256" s="76"/>
      <c r="Y256" s="25"/>
      <c r="Z256" s="76"/>
      <c r="AA256" s="25"/>
      <c r="AB256" s="25"/>
      <c r="AC256" s="25"/>
      <c r="AD256" s="25"/>
      <c r="AE256" s="25"/>
      <c r="AF256" s="25"/>
    </row>
    <row r="257" ht="15.75" customHeight="1">
      <c r="A257" s="25"/>
      <c r="B257" s="25"/>
      <c r="C257" s="25"/>
      <c r="D257" s="76"/>
      <c r="E257" s="25"/>
      <c r="F257" s="76"/>
      <c r="G257" s="25"/>
      <c r="H257" s="76"/>
      <c r="I257" s="25"/>
      <c r="J257" s="76"/>
      <c r="K257" s="25"/>
      <c r="L257" s="76"/>
      <c r="M257" s="25"/>
      <c r="N257" s="76"/>
      <c r="O257" s="25"/>
      <c r="P257" s="76"/>
      <c r="Q257" s="25"/>
      <c r="R257" s="76"/>
      <c r="S257" s="25"/>
      <c r="T257" s="76"/>
      <c r="U257" s="25"/>
      <c r="V257" s="76"/>
      <c r="W257" s="25"/>
      <c r="X257" s="76"/>
      <c r="Y257" s="25"/>
      <c r="Z257" s="76"/>
      <c r="AA257" s="25"/>
      <c r="AB257" s="25"/>
      <c r="AC257" s="25"/>
      <c r="AD257" s="25"/>
      <c r="AE257" s="25"/>
      <c r="AF257" s="25"/>
    </row>
    <row r="258" ht="15.75" customHeight="1">
      <c r="A258" s="25"/>
      <c r="B258" s="25"/>
      <c r="C258" s="25"/>
      <c r="D258" s="76"/>
      <c r="E258" s="25"/>
      <c r="F258" s="76"/>
      <c r="G258" s="25"/>
      <c r="H258" s="76"/>
      <c r="I258" s="25"/>
      <c r="J258" s="76"/>
      <c r="K258" s="25"/>
      <c r="L258" s="76"/>
      <c r="M258" s="25"/>
      <c r="N258" s="76"/>
      <c r="O258" s="25"/>
      <c r="P258" s="76"/>
      <c r="Q258" s="25"/>
      <c r="R258" s="76"/>
      <c r="S258" s="25"/>
      <c r="T258" s="76"/>
      <c r="U258" s="25"/>
      <c r="V258" s="76"/>
      <c r="W258" s="25"/>
      <c r="X258" s="76"/>
      <c r="Y258" s="25"/>
      <c r="Z258" s="76"/>
      <c r="AA258" s="25"/>
      <c r="AB258" s="25"/>
      <c r="AC258" s="25"/>
      <c r="AD258" s="25"/>
      <c r="AE258" s="25"/>
      <c r="AF258" s="25"/>
    </row>
    <row r="259" ht="15.75" customHeight="1">
      <c r="A259" s="25"/>
      <c r="B259" s="25"/>
      <c r="C259" s="25"/>
      <c r="D259" s="76"/>
      <c r="E259" s="25"/>
      <c r="F259" s="76"/>
      <c r="G259" s="25"/>
      <c r="H259" s="76"/>
      <c r="I259" s="25"/>
      <c r="J259" s="76"/>
      <c r="K259" s="25"/>
      <c r="L259" s="76"/>
      <c r="M259" s="25"/>
      <c r="N259" s="76"/>
      <c r="O259" s="25"/>
      <c r="P259" s="76"/>
      <c r="Q259" s="25"/>
      <c r="R259" s="76"/>
      <c r="S259" s="25"/>
      <c r="T259" s="76"/>
      <c r="U259" s="25"/>
      <c r="V259" s="76"/>
      <c r="W259" s="25"/>
      <c r="X259" s="76"/>
      <c r="Y259" s="25"/>
      <c r="Z259" s="76"/>
      <c r="AA259" s="25"/>
      <c r="AB259" s="25"/>
      <c r="AC259" s="25"/>
      <c r="AD259" s="25"/>
      <c r="AE259" s="25"/>
      <c r="AF259" s="25"/>
    </row>
    <row r="260" ht="15.75" customHeight="1">
      <c r="A260" s="25"/>
      <c r="B260" s="25"/>
      <c r="C260" s="25"/>
      <c r="D260" s="76"/>
      <c r="E260" s="25"/>
      <c r="F260" s="76"/>
      <c r="G260" s="25"/>
      <c r="H260" s="76"/>
      <c r="I260" s="25"/>
      <c r="J260" s="76"/>
      <c r="K260" s="25"/>
      <c r="L260" s="76"/>
      <c r="M260" s="25"/>
      <c r="N260" s="76"/>
      <c r="O260" s="25"/>
      <c r="P260" s="76"/>
      <c r="Q260" s="25"/>
      <c r="R260" s="76"/>
      <c r="S260" s="25"/>
      <c r="T260" s="76"/>
      <c r="U260" s="25"/>
      <c r="V260" s="76"/>
      <c r="W260" s="25"/>
      <c r="X260" s="76"/>
      <c r="Y260" s="25"/>
      <c r="Z260" s="76"/>
      <c r="AA260" s="25"/>
      <c r="AB260" s="25"/>
      <c r="AC260" s="25"/>
      <c r="AD260" s="25"/>
      <c r="AE260" s="25"/>
      <c r="AF260" s="25"/>
    </row>
    <row r="261" ht="15.75" customHeight="1">
      <c r="A261" s="25"/>
      <c r="B261" s="25"/>
      <c r="C261" s="25"/>
      <c r="D261" s="76"/>
      <c r="E261" s="25"/>
      <c r="F261" s="76"/>
      <c r="G261" s="25"/>
      <c r="H261" s="76"/>
      <c r="I261" s="25"/>
      <c r="J261" s="76"/>
      <c r="K261" s="25"/>
      <c r="L261" s="76"/>
      <c r="M261" s="25"/>
      <c r="N261" s="76"/>
      <c r="O261" s="25"/>
      <c r="P261" s="76"/>
      <c r="Q261" s="25"/>
      <c r="R261" s="76"/>
      <c r="S261" s="25"/>
      <c r="T261" s="76"/>
      <c r="U261" s="25"/>
      <c r="V261" s="76"/>
      <c r="W261" s="25"/>
      <c r="X261" s="76"/>
      <c r="Y261" s="25"/>
      <c r="Z261" s="76"/>
      <c r="AA261" s="25"/>
      <c r="AB261" s="25"/>
      <c r="AC261" s="25"/>
      <c r="AD261" s="25"/>
      <c r="AE261" s="25"/>
      <c r="AF261" s="25"/>
    </row>
    <row r="262" ht="15.75" customHeight="1">
      <c r="A262" s="25"/>
      <c r="B262" s="25"/>
      <c r="C262" s="25"/>
      <c r="D262" s="76"/>
      <c r="E262" s="25"/>
      <c r="F262" s="76"/>
      <c r="G262" s="25"/>
      <c r="H262" s="76"/>
      <c r="I262" s="25"/>
      <c r="J262" s="76"/>
      <c r="K262" s="25"/>
      <c r="L262" s="76"/>
      <c r="M262" s="25"/>
      <c r="N262" s="76"/>
      <c r="O262" s="25"/>
      <c r="P262" s="76"/>
      <c r="Q262" s="25"/>
      <c r="R262" s="76"/>
      <c r="S262" s="25"/>
      <c r="T262" s="76"/>
      <c r="U262" s="25"/>
      <c r="V262" s="76"/>
      <c r="W262" s="25"/>
      <c r="X262" s="76"/>
      <c r="Y262" s="25"/>
      <c r="Z262" s="76"/>
      <c r="AA262" s="25"/>
      <c r="AB262" s="25"/>
      <c r="AC262" s="25"/>
      <c r="AD262" s="25"/>
      <c r="AE262" s="25"/>
      <c r="AF262" s="25"/>
    </row>
    <row r="263" ht="15.75" customHeight="1">
      <c r="A263" s="25"/>
      <c r="B263" s="25"/>
      <c r="C263" s="25"/>
      <c r="D263" s="76"/>
      <c r="E263" s="25"/>
      <c r="F263" s="76"/>
      <c r="G263" s="25"/>
      <c r="H263" s="76"/>
      <c r="I263" s="25"/>
      <c r="J263" s="76"/>
      <c r="K263" s="25"/>
      <c r="L263" s="76"/>
      <c r="M263" s="25"/>
      <c r="N263" s="76"/>
      <c r="O263" s="25"/>
      <c r="P263" s="76"/>
      <c r="Q263" s="25"/>
      <c r="R263" s="76"/>
      <c r="S263" s="25"/>
      <c r="T263" s="76"/>
      <c r="U263" s="25"/>
      <c r="V263" s="76"/>
      <c r="W263" s="25"/>
      <c r="X263" s="76"/>
      <c r="Y263" s="25"/>
      <c r="Z263" s="76"/>
      <c r="AA263" s="25"/>
      <c r="AB263" s="25"/>
      <c r="AC263" s="25"/>
      <c r="AD263" s="25"/>
      <c r="AE263" s="25"/>
      <c r="AF263" s="25"/>
    </row>
    <row r="264" ht="15.75" customHeight="1">
      <c r="A264" s="25"/>
      <c r="B264" s="25"/>
      <c r="C264" s="25"/>
      <c r="D264" s="76"/>
      <c r="E264" s="25"/>
      <c r="F264" s="76"/>
      <c r="G264" s="25"/>
      <c r="H264" s="76"/>
      <c r="I264" s="25"/>
      <c r="J264" s="76"/>
      <c r="K264" s="25"/>
      <c r="L264" s="76"/>
      <c r="M264" s="25"/>
      <c r="N264" s="76"/>
      <c r="O264" s="25"/>
      <c r="P264" s="76"/>
      <c r="Q264" s="25"/>
      <c r="R264" s="76"/>
      <c r="S264" s="25"/>
      <c r="T264" s="76"/>
      <c r="U264" s="25"/>
      <c r="V264" s="76"/>
      <c r="W264" s="25"/>
      <c r="X264" s="76"/>
      <c r="Y264" s="25"/>
      <c r="Z264" s="76"/>
      <c r="AA264" s="25"/>
      <c r="AB264" s="25"/>
      <c r="AC264" s="25"/>
      <c r="AD264" s="25"/>
      <c r="AE264" s="25"/>
      <c r="AF264" s="25"/>
    </row>
    <row r="265" ht="15.75" customHeight="1">
      <c r="A265" s="25"/>
      <c r="B265" s="25"/>
      <c r="C265" s="25"/>
      <c r="D265" s="76"/>
      <c r="E265" s="25"/>
      <c r="F265" s="76"/>
      <c r="G265" s="25"/>
      <c r="H265" s="76"/>
      <c r="I265" s="25"/>
      <c r="J265" s="76"/>
      <c r="K265" s="25"/>
      <c r="L265" s="76"/>
      <c r="M265" s="25"/>
      <c r="N265" s="76"/>
      <c r="O265" s="25"/>
      <c r="P265" s="76"/>
      <c r="Q265" s="25"/>
      <c r="R265" s="76"/>
      <c r="S265" s="25"/>
      <c r="T265" s="76"/>
      <c r="U265" s="25"/>
      <c r="V265" s="76"/>
      <c r="W265" s="25"/>
      <c r="X265" s="76"/>
      <c r="Y265" s="25"/>
      <c r="Z265" s="76"/>
      <c r="AA265" s="25"/>
      <c r="AB265" s="25"/>
      <c r="AC265" s="25"/>
      <c r="AD265" s="25"/>
      <c r="AE265" s="25"/>
      <c r="AF265" s="25"/>
    </row>
    <row r="266" ht="15.75" customHeight="1">
      <c r="A266" s="25"/>
      <c r="B266" s="25"/>
      <c r="C266" s="25"/>
      <c r="D266" s="76"/>
      <c r="E266" s="25"/>
      <c r="F266" s="76"/>
      <c r="G266" s="25"/>
      <c r="H266" s="76"/>
      <c r="I266" s="25"/>
      <c r="J266" s="76"/>
      <c r="K266" s="25"/>
      <c r="L266" s="76"/>
      <c r="M266" s="25"/>
      <c r="N266" s="76"/>
      <c r="O266" s="25"/>
      <c r="P266" s="76"/>
      <c r="Q266" s="25"/>
      <c r="R266" s="76"/>
      <c r="S266" s="25"/>
      <c r="T266" s="76"/>
      <c r="U266" s="25"/>
      <c r="V266" s="76"/>
      <c r="W266" s="25"/>
      <c r="X266" s="76"/>
      <c r="Y266" s="25"/>
      <c r="Z266" s="76"/>
      <c r="AA266" s="25"/>
      <c r="AB266" s="25"/>
      <c r="AC266" s="25"/>
      <c r="AD266" s="25"/>
      <c r="AE266" s="25"/>
      <c r="AF266" s="25"/>
    </row>
    <row r="267" ht="15.75" customHeight="1">
      <c r="A267" s="25"/>
      <c r="B267" s="25"/>
      <c r="C267" s="25"/>
      <c r="D267" s="76"/>
      <c r="E267" s="25"/>
      <c r="F267" s="76"/>
      <c r="G267" s="25"/>
      <c r="H267" s="76"/>
      <c r="I267" s="25"/>
      <c r="J267" s="76"/>
      <c r="K267" s="25"/>
      <c r="L267" s="76"/>
      <c r="M267" s="25"/>
      <c r="N267" s="76"/>
      <c r="O267" s="25"/>
      <c r="P267" s="76"/>
      <c r="Q267" s="25"/>
      <c r="R267" s="76"/>
      <c r="S267" s="25"/>
      <c r="T267" s="76"/>
      <c r="U267" s="25"/>
      <c r="V267" s="76"/>
      <c r="W267" s="25"/>
      <c r="X267" s="76"/>
      <c r="Y267" s="25"/>
      <c r="Z267" s="76"/>
      <c r="AA267" s="25"/>
      <c r="AB267" s="25"/>
      <c r="AC267" s="25"/>
      <c r="AD267" s="25"/>
      <c r="AE267" s="25"/>
      <c r="AF267" s="25"/>
    </row>
    <row r="268" ht="15.75" customHeight="1">
      <c r="A268" s="25"/>
      <c r="B268" s="25"/>
      <c r="C268" s="25"/>
      <c r="D268" s="76"/>
      <c r="E268" s="25"/>
      <c r="F268" s="76"/>
      <c r="G268" s="25"/>
      <c r="H268" s="76"/>
      <c r="I268" s="25"/>
      <c r="J268" s="76"/>
      <c r="K268" s="25"/>
      <c r="L268" s="76"/>
      <c r="M268" s="25"/>
      <c r="N268" s="76"/>
      <c r="O268" s="25"/>
      <c r="P268" s="76"/>
      <c r="Q268" s="25"/>
      <c r="R268" s="76"/>
      <c r="S268" s="25"/>
      <c r="T268" s="76"/>
      <c r="U268" s="25"/>
      <c r="V268" s="76"/>
      <c r="W268" s="25"/>
      <c r="X268" s="76"/>
      <c r="Y268" s="25"/>
      <c r="Z268" s="76"/>
      <c r="AA268" s="25"/>
      <c r="AB268" s="25"/>
      <c r="AC268" s="25"/>
      <c r="AD268" s="25"/>
      <c r="AE268" s="25"/>
      <c r="AF268" s="25"/>
    </row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3.63"/>
    <col customWidth="1" min="2" max="2" width="50.13"/>
    <col customWidth="1" min="3" max="3" width="21.88"/>
    <col customWidth="1" min="4" max="4" width="21.63"/>
    <col customWidth="1" min="5" max="5" width="44.0"/>
    <col customWidth="1" min="6" max="6" width="24.38"/>
    <col customWidth="1" min="7" max="26" width="14.5"/>
  </cols>
  <sheetData>
    <row r="1" ht="15.75" customHeight="1">
      <c r="C1" s="22"/>
    </row>
    <row r="2" ht="15.75" customHeight="1">
      <c r="B2" s="115" t="s">
        <v>81</v>
      </c>
      <c r="C2" s="116" t="s">
        <v>1</v>
      </c>
      <c r="D2" s="30"/>
    </row>
    <row r="3" ht="15.75" customHeight="1">
      <c r="B3" s="117"/>
      <c r="C3" s="118"/>
      <c r="D3" s="30"/>
    </row>
    <row r="4" ht="15.75" customHeight="1">
      <c r="A4" s="30"/>
      <c r="B4" s="119" t="s">
        <v>14</v>
      </c>
      <c r="C4" s="120">
        <v>100.0</v>
      </c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</row>
    <row r="5" ht="15.75" customHeight="1">
      <c r="B5" s="121" t="s">
        <v>16</v>
      </c>
      <c r="C5" s="120">
        <v>100.0</v>
      </c>
      <c r="D5" s="30"/>
    </row>
    <row r="6" ht="15.75" customHeight="1">
      <c r="B6" s="119" t="s">
        <v>82</v>
      </c>
      <c r="C6" s="120">
        <v>100.0</v>
      </c>
      <c r="D6" s="30"/>
    </row>
    <row r="7" ht="15.75" customHeight="1">
      <c r="B7" s="122"/>
      <c r="C7" s="123"/>
      <c r="D7" s="30"/>
    </row>
    <row r="8" ht="15.75" customHeight="1">
      <c r="C8" s="7"/>
    </row>
    <row r="9" ht="15.75" customHeight="1">
      <c r="B9" s="12"/>
      <c r="C9" s="7"/>
    </row>
    <row r="10" ht="15.75" customHeight="1">
      <c r="B10" s="30"/>
      <c r="C10" s="7"/>
    </row>
    <row r="11" ht="15.75" customHeight="1">
      <c r="B11" s="30"/>
    </row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55.38"/>
    <col customWidth="1" min="3" max="3" width="9.5"/>
    <col customWidth="1" min="4" max="4" width="5.88"/>
    <col customWidth="1" min="5" max="5" width="15.0"/>
    <col customWidth="1" min="6" max="6" width="15.13"/>
    <col customWidth="1" min="7" max="7" width="56.13"/>
    <col customWidth="1" min="8" max="26" width="10.63"/>
  </cols>
  <sheetData>
    <row r="1" ht="12.75" customHeight="1">
      <c r="F1" s="30"/>
    </row>
    <row r="2" ht="12.75" customHeight="1">
      <c r="B2" s="115" t="s">
        <v>83</v>
      </c>
      <c r="C2" s="124"/>
      <c r="D2" s="124"/>
      <c r="E2" s="124"/>
      <c r="F2" s="124"/>
      <c r="G2" s="125"/>
      <c r="H2" s="30"/>
    </row>
    <row r="3" ht="12.75" customHeight="1">
      <c r="B3" s="117"/>
      <c r="C3" s="126"/>
      <c r="D3" s="126"/>
      <c r="E3" s="126"/>
      <c r="F3" s="126"/>
      <c r="G3" s="118"/>
      <c r="H3" s="30"/>
    </row>
    <row r="4" ht="12.75" customHeight="1">
      <c r="B4" s="121" t="s">
        <v>84</v>
      </c>
      <c r="C4" s="127" t="s">
        <v>85</v>
      </c>
      <c r="D4" s="128" t="s">
        <v>86</v>
      </c>
      <c r="E4" s="129" t="s">
        <v>87</v>
      </c>
      <c r="F4" s="130" t="s">
        <v>1</v>
      </c>
      <c r="G4" s="131" t="s">
        <v>88</v>
      </c>
      <c r="H4" s="86"/>
    </row>
    <row r="5" ht="12.75" customHeight="1">
      <c r="B5" s="132" t="s">
        <v>89</v>
      </c>
      <c r="C5" s="11">
        <f>29000*2</f>
        <v>58000</v>
      </c>
      <c r="D5" s="11">
        <v>5.0</v>
      </c>
      <c r="E5" s="133">
        <f>C5/D5/12</f>
        <v>966.6666667</v>
      </c>
      <c r="F5" s="134">
        <f t="shared" ref="F5:F8" si="1">E5/12</f>
        <v>80.55555556</v>
      </c>
      <c r="G5" s="131" t="s">
        <v>90</v>
      </c>
      <c r="H5" s="7"/>
    </row>
    <row r="6" ht="12.75" customHeight="1">
      <c r="B6" s="117" t="s">
        <v>91</v>
      </c>
      <c r="C6" s="11">
        <v>40000.0</v>
      </c>
      <c r="D6" s="10">
        <v>5.0</v>
      </c>
      <c r="E6" s="133">
        <f t="shared" ref="E6:E8" si="2">C6/D6</f>
        <v>8000</v>
      </c>
      <c r="F6" s="134">
        <f t="shared" si="1"/>
        <v>666.6666667</v>
      </c>
      <c r="G6" s="131" t="s">
        <v>92</v>
      </c>
    </row>
    <row r="7" ht="12.75" customHeight="1">
      <c r="B7" s="117" t="s">
        <v>93</v>
      </c>
      <c r="C7" s="11">
        <v>1000.0</v>
      </c>
      <c r="D7" s="10">
        <v>3.0</v>
      </c>
      <c r="E7" s="133">
        <f t="shared" si="2"/>
        <v>333.3333333</v>
      </c>
      <c r="F7" s="134">
        <f t="shared" si="1"/>
        <v>27.77777778</v>
      </c>
      <c r="G7" s="131" t="s">
        <v>94</v>
      </c>
      <c r="L7" s="30"/>
    </row>
    <row r="8" ht="12.75" customHeight="1">
      <c r="B8" s="117" t="s">
        <v>95</v>
      </c>
      <c r="C8" s="11">
        <v>40000.0</v>
      </c>
      <c r="D8" s="10">
        <v>10.0</v>
      </c>
      <c r="E8" s="133">
        <f t="shared" si="2"/>
        <v>4000</v>
      </c>
      <c r="F8" s="134">
        <f t="shared" si="1"/>
        <v>333.3333333</v>
      </c>
      <c r="G8" s="131" t="s">
        <v>96</v>
      </c>
      <c r="L8" s="30"/>
    </row>
    <row r="9" ht="12.75" customHeight="1">
      <c r="B9" s="119" t="s">
        <v>28</v>
      </c>
      <c r="C9" s="133"/>
      <c r="D9" s="126"/>
      <c r="E9" s="133"/>
      <c r="F9" s="130">
        <f>SUM(F5:F8)</f>
        <v>1108.333333</v>
      </c>
      <c r="G9" s="135"/>
    </row>
    <row r="10" ht="12.75" customHeight="1">
      <c r="B10" s="122"/>
      <c r="C10" s="136"/>
      <c r="D10" s="137"/>
      <c r="E10" s="137"/>
      <c r="F10" s="137"/>
      <c r="G10" s="123"/>
    </row>
    <row r="11" ht="12.75" customHeight="1">
      <c r="F11" s="30"/>
    </row>
    <row r="12" ht="12.75" customHeight="1">
      <c r="F12" s="30"/>
    </row>
    <row r="13" ht="12.75" customHeight="1">
      <c r="F13" s="30"/>
    </row>
    <row r="14" ht="12.75" customHeight="1">
      <c r="F14" s="30"/>
    </row>
    <row r="15" ht="12.75" customHeight="1">
      <c r="F15" s="30"/>
    </row>
    <row r="16" ht="12.75" customHeight="1">
      <c r="F16" s="30"/>
    </row>
    <row r="17" ht="12.75" customHeight="1">
      <c r="F17" s="30"/>
    </row>
    <row r="18" ht="12.75" customHeight="1">
      <c r="F18" s="30"/>
    </row>
    <row r="19" ht="12.75" customHeight="1">
      <c r="F19" s="30"/>
    </row>
    <row r="20" ht="12.75" customHeight="1">
      <c r="F20" s="30"/>
    </row>
    <row r="21" ht="12.75" customHeight="1">
      <c r="F21" s="30"/>
    </row>
    <row r="22" ht="12.75" customHeight="1">
      <c r="F22" s="30"/>
    </row>
    <row r="23" ht="12.75" customHeight="1">
      <c r="F23" s="30"/>
    </row>
    <row r="24" ht="12.75" customHeight="1">
      <c r="F24" s="30"/>
    </row>
    <row r="25" ht="12.75" customHeight="1">
      <c r="F25" s="30"/>
    </row>
    <row r="26" ht="12.75" customHeight="1">
      <c r="F26" s="30"/>
    </row>
    <row r="27" ht="12.75" customHeight="1">
      <c r="F27" s="30"/>
    </row>
    <row r="28" ht="12.75" customHeight="1">
      <c r="F28" s="30"/>
    </row>
    <row r="29" ht="12.75" customHeight="1">
      <c r="F29" s="30"/>
    </row>
    <row r="30" ht="12.75" customHeight="1">
      <c r="F30" s="30"/>
    </row>
    <row r="31" ht="12.75" customHeight="1">
      <c r="F31" s="30"/>
    </row>
    <row r="32" ht="12.75" customHeight="1">
      <c r="F32" s="30"/>
    </row>
    <row r="33" ht="12.75" customHeight="1">
      <c r="F33" s="30"/>
    </row>
    <row r="34" ht="12.75" customHeight="1">
      <c r="F34" s="30"/>
    </row>
    <row r="35" ht="12.75" customHeight="1">
      <c r="F35" s="30"/>
    </row>
    <row r="36" ht="12.75" customHeight="1">
      <c r="F36" s="30"/>
    </row>
    <row r="37" ht="12.75" customHeight="1">
      <c r="F37" s="30"/>
    </row>
    <row r="38" ht="12.75" customHeight="1">
      <c r="F38" s="30"/>
    </row>
    <row r="39" ht="12.75" customHeight="1">
      <c r="F39" s="30"/>
    </row>
    <row r="40" ht="12.75" customHeight="1">
      <c r="F40" s="30"/>
    </row>
    <row r="41" ht="12.75" customHeight="1">
      <c r="F41" s="30"/>
    </row>
    <row r="42" ht="12.75" customHeight="1">
      <c r="F42" s="30"/>
    </row>
    <row r="43" ht="12.75" customHeight="1">
      <c r="F43" s="30"/>
    </row>
    <row r="44" ht="12.75" customHeight="1">
      <c r="F44" s="30"/>
    </row>
    <row r="45" ht="12.75" customHeight="1">
      <c r="F45" s="30"/>
    </row>
    <row r="46" ht="12.75" customHeight="1">
      <c r="F46" s="30"/>
    </row>
    <row r="47" ht="12.75" customHeight="1">
      <c r="F47" s="30"/>
    </row>
    <row r="48" ht="12.75" customHeight="1">
      <c r="F48" s="30"/>
    </row>
    <row r="49" ht="12.75" customHeight="1">
      <c r="F49" s="30"/>
    </row>
    <row r="50" ht="12.75" customHeight="1">
      <c r="F50" s="30"/>
    </row>
    <row r="51" ht="12.75" customHeight="1">
      <c r="F51" s="30"/>
    </row>
    <row r="52" ht="12.75" customHeight="1">
      <c r="F52" s="30"/>
    </row>
    <row r="53" ht="12.75" customHeight="1">
      <c r="F53" s="30"/>
    </row>
    <row r="54" ht="12.75" customHeight="1">
      <c r="F54" s="30"/>
    </row>
    <row r="55" ht="12.75" customHeight="1">
      <c r="F55" s="30"/>
    </row>
    <row r="56" ht="12.75" customHeight="1">
      <c r="F56" s="30"/>
    </row>
    <row r="57" ht="12.75" customHeight="1">
      <c r="F57" s="30"/>
    </row>
    <row r="58" ht="12.75" customHeight="1">
      <c r="F58" s="30"/>
    </row>
    <row r="59" ht="12.75" customHeight="1">
      <c r="F59" s="30"/>
    </row>
    <row r="60" ht="12.75" customHeight="1">
      <c r="F60" s="30"/>
    </row>
    <row r="61" ht="12.75" customHeight="1">
      <c r="F61" s="30"/>
    </row>
    <row r="62" ht="12.75" customHeight="1">
      <c r="F62" s="30"/>
    </row>
    <row r="63" ht="12.75" customHeight="1">
      <c r="F63" s="30"/>
    </row>
    <row r="64" ht="12.75" customHeight="1">
      <c r="F64" s="30"/>
    </row>
    <row r="65" ht="12.75" customHeight="1">
      <c r="F65" s="30"/>
    </row>
    <row r="66" ht="12.75" customHeight="1">
      <c r="F66" s="30"/>
    </row>
    <row r="67" ht="12.75" customHeight="1">
      <c r="F67" s="30"/>
    </row>
    <row r="68" ht="12.75" customHeight="1">
      <c r="F68" s="30"/>
    </row>
    <row r="69" ht="12.75" customHeight="1">
      <c r="F69" s="30"/>
    </row>
    <row r="70" ht="12.75" customHeight="1">
      <c r="F70" s="30"/>
    </row>
    <row r="71" ht="12.75" customHeight="1">
      <c r="F71" s="30"/>
    </row>
    <row r="72" ht="12.75" customHeight="1">
      <c r="F72" s="30"/>
    </row>
    <row r="73" ht="12.75" customHeight="1">
      <c r="F73" s="30"/>
    </row>
    <row r="74" ht="12.75" customHeight="1">
      <c r="F74" s="30"/>
    </row>
    <row r="75" ht="12.75" customHeight="1">
      <c r="F75" s="30"/>
    </row>
    <row r="76" ht="12.75" customHeight="1">
      <c r="F76" s="30"/>
    </row>
    <row r="77" ht="12.75" customHeight="1">
      <c r="F77" s="30"/>
    </row>
    <row r="78" ht="12.75" customHeight="1">
      <c r="F78" s="30"/>
    </row>
    <row r="79" ht="12.75" customHeight="1">
      <c r="F79" s="30"/>
    </row>
    <row r="80" ht="12.75" customHeight="1">
      <c r="F80" s="30"/>
    </row>
    <row r="81" ht="12.75" customHeight="1">
      <c r="F81" s="30"/>
    </row>
    <row r="82" ht="12.75" customHeight="1">
      <c r="F82" s="30"/>
    </row>
    <row r="83" ht="12.75" customHeight="1">
      <c r="F83" s="30"/>
    </row>
    <row r="84" ht="12.75" customHeight="1">
      <c r="F84" s="30"/>
    </row>
    <row r="85" ht="12.75" customHeight="1">
      <c r="F85" s="30"/>
    </row>
    <row r="86" ht="12.75" customHeight="1">
      <c r="F86" s="30"/>
    </row>
    <row r="87" ht="12.75" customHeight="1">
      <c r="F87" s="30"/>
    </row>
    <row r="88" ht="12.75" customHeight="1">
      <c r="F88" s="30"/>
    </row>
    <row r="89" ht="12.75" customHeight="1">
      <c r="F89" s="30"/>
    </row>
    <row r="90" ht="12.75" customHeight="1">
      <c r="F90" s="30"/>
    </row>
    <row r="91" ht="12.75" customHeight="1">
      <c r="F91" s="30"/>
    </row>
    <row r="92" ht="12.75" customHeight="1">
      <c r="F92" s="30"/>
    </row>
    <row r="93" ht="12.75" customHeight="1">
      <c r="F93" s="30"/>
    </row>
    <row r="94" ht="12.75" customHeight="1">
      <c r="F94" s="30"/>
    </row>
    <row r="95" ht="12.75" customHeight="1">
      <c r="F95" s="30"/>
    </row>
    <row r="96" ht="12.75" customHeight="1">
      <c r="F96" s="30"/>
    </row>
    <row r="97" ht="12.75" customHeight="1">
      <c r="F97" s="30"/>
    </row>
    <row r="98" ht="12.75" customHeight="1">
      <c r="F98" s="30"/>
    </row>
    <row r="99" ht="12.75" customHeight="1">
      <c r="F99" s="30"/>
    </row>
    <row r="100" ht="12.75" customHeight="1">
      <c r="F100" s="30"/>
    </row>
    <row r="101" ht="12.75" customHeight="1">
      <c r="F101" s="30"/>
    </row>
    <row r="102" ht="12.75" customHeight="1">
      <c r="F102" s="30"/>
    </row>
    <row r="103" ht="12.75" customHeight="1">
      <c r="F103" s="30"/>
    </row>
    <row r="104" ht="12.75" customHeight="1">
      <c r="F104" s="30"/>
    </row>
    <row r="105" ht="12.75" customHeight="1">
      <c r="F105" s="30"/>
    </row>
    <row r="106" ht="12.75" customHeight="1">
      <c r="F106" s="30"/>
    </row>
    <row r="107" ht="12.75" customHeight="1">
      <c r="F107" s="30"/>
    </row>
    <row r="108" ht="12.75" customHeight="1">
      <c r="F108" s="30"/>
    </row>
    <row r="109" ht="12.75" customHeight="1">
      <c r="F109" s="30"/>
    </row>
    <row r="110" ht="12.75" customHeight="1">
      <c r="F110" s="30"/>
    </row>
    <row r="111" ht="12.75" customHeight="1">
      <c r="F111" s="30"/>
    </row>
    <row r="112" ht="12.75" customHeight="1">
      <c r="F112" s="30"/>
    </row>
    <row r="113" ht="12.75" customHeight="1">
      <c r="F113" s="30"/>
    </row>
    <row r="114" ht="12.75" customHeight="1">
      <c r="F114" s="30"/>
    </row>
    <row r="115" ht="12.75" customHeight="1">
      <c r="F115" s="30"/>
    </row>
    <row r="116" ht="12.75" customHeight="1">
      <c r="F116" s="30"/>
    </row>
    <row r="117" ht="12.75" customHeight="1">
      <c r="F117" s="30"/>
    </row>
    <row r="118" ht="12.75" customHeight="1">
      <c r="F118" s="30"/>
    </row>
    <row r="119" ht="12.75" customHeight="1">
      <c r="F119" s="30"/>
    </row>
    <row r="120" ht="12.75" customHeight="1">
      <c r="F120" s="30"/>
    </row>
    <row r="121" ht="12.75" customHeight="1">
      <c r="F121" s="30"/>
    </row>
    <row r="122" ht="12.75" customHeight="1">
      <c r="F122" s="30"/>
    </row>
    <row r="123" ht="12.75" customHeight="1">
      <c r="F123" s="30"/>
    </row>
    <row r="124" ht="12.75" customHeight="1">
      <c r="F124" s="30"/>
    </row>
    <row r="125" ht="12.75" customHeight="1">
      <c r="F125" s="30"/>
    </row>
    <row r="126" ht="12.75" customHeight="1">
      <c r="F126" s="30"/>
    </row>
    <row r="127" ht="12.75" customHeight="1">
      <c r="F127" s="30"/>
    </row>
    <row r="128" ht="12.75" customHeight="1">
      <c r="F128" s="30"/>
    </row>
    <row r="129" ht="12.75" customHeight="1">
      <c r="F129" s="30"/>
    </row>
    <row r="130" ht="12.75" customHeight="1">
      <c r="F130" s="30"/>
    </row>
    <row r="131" ht="12.75" customHeight="1">
      <c r="F131" s="30"/>
    </row>
    <row r="132" ht="12.75" customHeight="1">
      <c r="F132" s="30"/>
    </row>
    <row r="133" ht="12.75" customHeight="1">
      <c r="F133" s="30"/>
    </row>
    <row r="134" ht="12.75" customHeight="1">
      <c r="F134" s="30"/>
    </row>
    <row r="135" ht="12.75" customHeight="1">
      <c r="F135" s="30"/>
    </row>
    <row r="136" ht="12.75" customHeight="1">
      <c r="F136" s="30"/>
    </row>
    <row r="137" ht="12.75" customHeight="1">
      <c r="F137" s="30"/>
    </row>
    <row r="138" ht="12.75" customHeight="1">
      <c r="F138" s="30"/>
    </row>
    <row r="139" ht="12.75" customHeight="1">
      <c r="F139" s="30"/>
    </row>
    <row r="140" ht="12.75" customHeight="1">
      <c r="F140" s="30"/>
    </row>
    <row r="141" ht="12.75" customHeight="1">
      <c r="F141" s="30"/>
    </row>
    <row r="142" ht="12.75" customHeight="1">
      <c r="F142" s="30"/>
    </row>
    <row r="143" ht="12.75" customHeight="1">
      <c r="F143" s="30"/>
    </row>
    <row r="144" ht="12.75" customHeight="1">
      <c r="F144" s="30"/>
    </row>
    <row r="145" ht="12.75" customHeight="1">
      <c r="F145" s="30"/>
    </row>
    <row r="146" ht="12.75" customHeight="1">
      <c r="F146" s="30"/>
    </row>
    <row r="147" ht="12.75" customHeight="1">
      <c r="F147" s="30"/>
    </row>
    <row r="148" ht="12.75" customHeight="1">
      <c r="F148" s="30"/>
    </row>
    <row r="149" ht="12.75" customHeight="1">
      <c r="F149" s="30"/>
    </row>
    <row r="150" ht="12.75" customHeight="1">
      <c r="F150" s="30"/>
    </row>
    <row r="151" ht="12.75" customHeight="1">
      <c r="F151" s="30"/>
    </row>
    <row r="152" ht="12.75" customHeight="1">
      <c r="F152" s="30"/>
    </row>
    <row r="153" ht="12.75" customHeight="1">
      <c r="F153" s="30"/>
    </row>
    <row r="154" ht="12.75" customHeight="1">
      <c r="F154" s="30"/>
    </row>
    <row r="155" ht="12.75" customHeight="1">
      <c r="F155" s="30"/>
    </row>
    <row r="156" ht="12.75" customHeight="1">
      <c r="F156" s="30"/>
    </row>
    <row r="157" ht="12.75" customHeight="1">
      <c r="F157" s="30"/>
    </row>
    <row r="158" ht="12.75" customHeight="1">
      <c r="F158" s="30"/>
    </row>
    <row r="159" ht="12.75" customHeight="1">
      <c r="F159" s="30"/>
    </row>
    <row r="160" ht="12.75" customHeight="1">
      <c r="F160" s="30"/>
    </row>
    <row r="161" ht="12.75" customHeight="1">
      <c r="F161" s="30"/>
    </row>
    <row r="162" ht="12.75" customHeight="1">
      <c r="F162" s="30"/>
    </row>
    <row r="163" ht="12.75" customHeight="1">
      <c r="F163" s="30"/>
    </row>
    <row r="164" ht="12.75" customHeight="1">
      <c r="F164" s="30"/>
    </row>
    <row r="165" ht="12.75" customHeight="1">
      <c r="F165" s="30"/>
    </row>
    <row r="166" ht="12.75" customHeight="1">
      <c r="F166" s="30"/>
    </row>
    <row r="167" ht="12.75" customHeight="1">
      <c r="F167" s="30"/>
    </row>
    <row r="168" ht="12.75" customHeight="1">
      <c r="F168" s="30"/>
    </row>
    <row r="169" ht="12.75" customHeight="1">
      <c r="F169" s="30"/>
    </row>
    <row r="170" ht="12.75" customHeight="1">
      <c r="F170" s="30"/>
    </row>
    <row r="171" ht="12.75" customHeight="1">
      <c r="F171" s="30"/>
    </row>
    <row r="172" ht="12.75" customHeight="1">
      <c r="F172" s="30"/>
    </row>
    <row r="173" ht="12.75" customHeight="1">
      <c r="F173" s="30"/>
    </row>
    <row r="174" ht="12.75" customHeight="1">
      <c r="F174" s="30"/>
    </row>
    <row r="175" ht="12.75" customHeight="1">
      <c r="F175" s="30"/>
    </row>
    <row r="176" ht="12.75" customHeight="1">
      <c r="F176" s="30"/>
    </row>
    <row r="177" ht="12.75" customHeight="1">
      <c r="F177" s="30"/>
    </row>
    <row r="178" ht="12.75" customHeight="1">
      <c r="F178" s="30"/>
    </row>
    <row r="179" ht="12.75" customHeight="1">
      <c r="F179" s="30"/>
    </row>
    <row r="180" ht="12.75" customHeight="1">
      <c r="F180" s="30"/>
    </row>
    <row r="181" ht="12.75" customHeight="1">
      <c r="F181" s="30"/>
    </row>
    <row r="182" ht="12.75" customHeight="1">
      <c r="F182" s="30"/>
    </row>
    <row r="183" ht="12.75" customHeight="1">
      <c r="F183" s="30"/>
    </row>
    <row r="184" ht="12.75" customHeight="1">
      <c r="F184" s="30"/>
    </row>
    <row r="185" ht="12.75" customHeight="1">
      <c r="F185" s="30"/>
    </row>
    <row r="186" ht="12.75" customHeight="1">
      <c r="F186" s="30"/>
    </row>
    <row r="187" ht="12.75" customHeight="1">
      <c r="F187" s="30"/>
    </row>
    <row r="188" ht="12.75" customHeight="1">
      <c r="F188" s="30"/>
    </row>
    <row r="189" ht="12.75" customHeight="1">
      <c r="F189" s="30"/>
    </row>
    <row r="190" ht="12.75" customHeight="1">
      <c r="F190" s="30"/>
    </row>
    <row r="191" ht="12.75" customHeight="1">
      <c r="F191" s="30"/>
    </row>
    <row r="192" ht="12.75" customHeight="1">
      <c r="F192" s="30"/>
    </row>
    <row r="193" ht="12.75" customHeight="1">
      <c r="F193" s="30"/>
    </row>
    <row r="194" ht="12.75" customHeight="1">
      <c r="F194" s="30"/>
    </row>
    <row r="195" ht="12.75" customHeight="1">
      <c r="F195" s="30"/>
    </row>
    <row r="196" ht="12.75" customHeight="1">
      <c r="F196" s="30"/>
    </row>
    <row r="197" ht="12.75" customHeight="1">
      <c r="F197" s="30"/>
    </row>
    <row r="198" ht="12.75" customHeight="1">
      <c r="F198" s="30"/>
    </row>
    <row r="199" ht="12.75" customHeight="1">
      <c r="F199" s="30"/>
    </row>
    <row r="200" ht="12.75" customHeight="1">
      <c r="F200" s="30"/>
    </row>
    <row r="201" ht="12.75" customHeight="1">
      <c r="F201" s="30"/>
    </row>
    <row r="202" ht="12.75" customHeight="1">
      <c r="F202" s="30"/>
    </row>
    <row r="203" ht="12.75" customHeight="1">
      <c r="F203" s="30"/>
    </row>
    <row r="204" ht="12.75" customHeight="1">
      <c r="F204" s="30"/>
    </row>
    <row r="205" ht="12.75" customHeight="1">
      <c r="F205" s="30"/>
    </row>
    <row r="206" ht="12.75" customHeight="1">
      <c r="F206" s="30"/>
    </row>
    <row r="207" ht="12.75" customHeight="1">
      <c r="F207" s="30"/>
    </row>
    <row r="208" ht="12.75" customHeight="1">
      <c r="F208" s="30"/>
    </row>
    <row r="209" ht="12.75" customHeight="1">
      <c r="F209" s="30"/>
    </row>
    <row r="210" ht="12.75" customHeight="1">
      <c r="F210" s="30"/>
    </row>
    <row r="211" ht="12.75" customHeight="1">
      <c r="F211" s="30"/>
    </row>
    <row r="212" ht="12.75" customHeight="1">
      <c r="F212" s="30"/>
    </row>
    <row r="213" ht="12.75" customHeight="1">
      <c r="F213" s="30"/>
    </row>
    <row r="214" ht="12.75" customHeight="1">
      <c r="F214" s="30"/>
    </row>
    <row r="215" ht="12.75" customHeight="1">
      <c r="F215" s="30"/>
    </row>
    <row r="216" ht="12.75" customHeight="1">
      <c r="F216" s="30"/>
    </row>
    <row r="217" ht="12.75" customHeight="1">
      <c r="F217" s="30"/>
    </row>
    <row r="218" ht="12.75" customHeight="1">
      <c r="F218" s="30"/>
    </row>
    <row r="219" ht="12.75" customHeight="1">
      <c r="F219" s="30"/>
    </row>
    <row r="220" ht="12.75" customHeight="1">
      <c r="F220" s="30"/>
    </row>
    <row r="221" ht="12.75" customHeight="1">
      <c r="F221" s="30"/>
    </row>
    <row r="222" ht="12.75" customHeight="1">
      <c r="F222" s="30"/>
    </row>
    <row r="223" ht="12.75" customHeight="1">
      <c r="F223" s="30"/>
    </row>
    <row r="224" ht="12.75" customHeight="1">
      <c r="F224" s="30"/>
    </row>
    <row r="225" ht="12.75" customHeight="1">
      <c r="F225" s="30"/>
    </row>
    <row r="226" ht="12.75" customHeight="1">
      <c r="F226" s="30"/>
    </row>
    <row r="227" ht="12.75" customHeight="1">
      <c r="F227" s="30"/>
    </row>
    <row r="228" ht="12.75" customHeight="1">
      <c r="F228" s="30"/>
    </row>
    <row r="229" ht="12.75" customHeight="1">
      <c r="F229" s="30"/>
    </row>
    <row r="230" ht="12.75" customHeight="1">
      <c r="F230" s="30"/>
    </row>
    <row r="231" ht="12.75" customHeight="1">
      <c r="F231" s="30"/>
    </row>
    <row r="232" ht="12.75" customHeight="1">
      <c r="F232" s="30"/>
    </row>
    <row r="233" ht="12.75" customHeight="1">
      <c r="F233" s="30"/>
    </row>
    <row r="234" ht="12.75" customHeight="1">
      <c r="F234" s="30"/>
    </row>
    <row r="235" ht="12.75" customHeight="1">
      <c r="F235" s="30"/>
    </row>
    <row r="236" ht="12.75" customHeight="1">
      <c r="F236" s="30"/>
    </row>
    <row r="237" ht="12.75" customHeight="1">
      <c r="F237" s="30"/>
    </row>
    <row r="238" ht="12.75" customHeight="1">
      <c r="F238" s="30"/>
    </row>
    <row r="239" ht="12.75" customHeight="1">
      <c r="F239" s="30"/>
    </row>
    <row r="240" ht="12.75" customHeight="1">
      <c r="F240" s="30"/>
    </row>
    <row r="241" ht="12.75" customHeight="1">
      <c r="F241" s="30"/>
    </row>
    <row r="242" ht="12.75" customHeight="1">
      <c r="F242" s="30"/>
    </row>
    <row r="243" ht="12.75" customHeight="1">
      <c r="F243" s="30"/>
    </row>
    <row r="244" ht="12.75" customHeight="1">
      <c r="F244" s="30"/>
    </row>
    <row r="245" ht="12.75" customHeight="1">
      <c r="F245" s="30"/>
    </row>
    <row r="246" ht="12.75" customHeight="1">
      <c r="F246" s="30"/>
    </row>
    <row r="247" ht="12.75" customHeight="1">
      <c r="F247" s="30"/>
    </row>
    <row r="248" ht="12.75" customHeight="1">
      <c r="F248" s="30"/>
    </row>
    <row r="249" ht="12.75" customHeight="1">
      <c r="F249" s="30"/>
    </row>
    <row r="250" ht="12.75" customHeight="1">
      <c r="F250" s="30"/>
    </row>
    <row r="251" ht="12.75" customHeight="1">
      <c r="F251" s="30"/>
    </row>
    <row r="252" ht="12.75" customHeight="1">
      <c r="F252" s="30"/>
    </row>
    <row r="253" ht="12.75" customHeight="1">
      <c r="F253" s="30"/>
    </row>
    <row r="254" ht="12.75" customHeight="1">
      <c r="F254" s="30"/>
    </row>
    <row r="255" ht="12.75" customHeight="1">
      <c r="F255" s="30"/>
    </row>
    <row r="256" ht="12.75" customHeight="1">
      <c r="F256" s="30"/>
    </row>
    <row r="257" ht="12.75" customHeight="1">
      <c r="F257" s="30"/>
    </row>
    <row r="258" ht="12.75" customHeight="1">
      <c r="F258" s="30"/>
    </row>
    <row r="259" ht="12.75" customHeight="1">
      <c r="F259" s="30"/>
    </row>
    <row r="260" ht="12.75" customHeight="1">
      <c r="F260" s="30"/>
    </row>
    <row r="261" ht="12.75" customHeight="1">
      <c r="F261" s="30"/>
    </row>
    <row r="262" ht="12.75" customHeight="1">
      <c r="F262" s="30"/>
    </row>
    <row r="263" ht="12.75" customHeight="1">
      <c r="F263" s="30"/>
    </row>
    <row r="264" ht="12.75" customHeight="1">
      <c r="F264" s="30"/>
    </row>
    <row r="265" ht="12.75" customHeight="1">
      <c r="F265" s="30"/>
    </row>
    <row r="266" ht="12.75" customHeight="1">
      <c r="F266" s="30"/>
    </row>
    <row r="267" ht="12.75" customHeight="1">
      <c r="F267" s="30"/>
    </row>
    <row r="268" ht="12.75" customHeight="1">
      <c r="F268" s="30"/>
    </row>
    <row r="269" ht="12.75" customHeight="1">
      <c r="F269" s="30"/>
    </row>
    <row r="270" ht="12.75" customHeight="1">
      <c r="F270" s="30"/>
    </row>
    <row r="271" ht="12.75" customHeight="1">
      <c r="F271" s="30"/>
    </row>
    <row r="272" ht="12.75" customHeight="1">
      <c r="F272" s="30"/>
    </row>
    <row r="273" ht="12.75" customHeight="1">
      <c r="F273" s="30"/>
    </row>
    <row r="274" ht="12.75" customHeight="1">
      <c r="F274" s="30"/>
    </row>
    <row r="275" ht="12.75" customHeight="1">
      <c r="F275" s="30"/>
    </row>
    <row r="276" ht="12.75" customHeight="1">
      <c r="F276" s="30"/>
    </row>
    <row r="277" ht="12.75" customHeight="1">
      <c r="F277" s="30"/>
    </row>
    <row r="278" ht="12.75" customHeight="1">
      <c r="F278" s="30"/>
    </row>
    <row r="279" ht="12.75" customHeight="1">
      <c r="F279" s="30"/>
    </row>
    <row r="280" ht="12.75" customHeight="1">
      <c r="F280" s="30"/>
    </row>
    <row r="281" ht="12.75" customHeight="1">
      <c r="F281" s="30"/>
    </row>
    <row r="282" ht="12.75" customHeight="1">
      <c r="F282" s="30"/>
    </row>
    <row r="283" ht="12.75" customHeight="1">
      <c r="F283" s="30"/>
    </row>
    <row r="284" ht="12.75" customHeight="1">
      <c r="F284" s="30"/>
    </row>
    <row r="285" ht="12.75" customHeight="1">
      <c r="F285" s="30"/>
    </row>
    <row r="286" ht="12.75" customHeight="1">
      <c r="F286" s="30"/>
    </row>
    <row r="287" ht="12.75" customHeight="1">
      <c r="F287" s="30"/>
    </row>
    <row r="288" ht="12.75" customHeight="1">
      <c r="F288" s="30"/>
    </row>
    <row r="289" ht="12.75" customHeight="1">
      <c r="F289" s="30"/>
    </row>
    <row r="290" ht="12.75" customHeight="1">
      <c r="F290" s="30"/>
    </row>
    <row r="291" ht="12.75" customHeight="1">
      <c r="F291" s="30"/>
    </row>
    <row r="292" ht="12.75" customHeight="1">
      <c r="F292" s="30"/>
    </row>
    <row r="293" ht="12.75" customHeight="1">
      <c r="F293" s="30"/>
    </row>
    <row r="294" ht="12.75" customHeight="1">
      <c r="F294" s="30"/>
    </row>
    <row r="295" ht="12.75" customHeight="1">
      <c r="F295" s="30"/>
    </row>
    <row r="296" ht="12.75" customHeight="1">
      <c r="F296" s="30"/>
    </row>
    <row r="297" ht="12.75" customHeight="1">
      <c r="F297" s="30"/>
    </row>
    <row r="298" ht="12.75" customHeight="1">
      <c r="F298" s="30"/>
    </row>
    <row r="299" ht="12.75" customHeight="1">
      <c r="F299" s="30"/>
    </row>
    <row r="300" ht="12.75" customHeight="1">
      <c r="F300" s="30"/>
    </row>
    <row r="301" ht="12.75" customHeight="1">
      <c r="F301" s="30"/>
    </row>
    <row r="302" ht="12.75" customHeight="1">
      <c r="F302" s="30"/>
    </row>
    <row r="303" ht="12.75" customHeight="1">
      <c r="F303" s="30"/>
    </row>
    <row r="304" ht="12.75" customHeight="1">
      <c r="F304" s="30"/>
    </row>
    <row r="305" ht="12.75" customHeight="1">
      <c r="F305" s="30"/>
    </row>
    <row r="306" ht="12.75" customHeight="1">
      <c r="F306" s="30"/>
    </row>
    <row r="307" ht="12.75" customHeight="1">
      <c r="F307" s="30"/>
    </row>
    <row r="308" ht="12.75" customHeight="1">
      <c r="F308" s="30"/>
    </row>
    <row r="309" ht="12.75" customHeight="1">
      <c r="F309" s="30"/>
    </row>
    <row r="310" ht="12.75" customHeight="1">
      <c r="F310" s="30"/>
    </row>
    <row r="311" ht="12.75" customHeight="1">
      <c r="F311" s="30"/>
    </row>
    <row r="312" ht="12.75" customHeight="1">
      <c r="F312" s="30"/>
    </row>
    <row r="313" ht="12.75" customHeight="1">
      <c r="F313" s="30"/>
    </row>
    <row r="314" ht="12.75" customHeight="1">
      <c r="F314" s="30"/>
    </row>
    <row r="315" ht="12.75" customHeight="1">
      <c r="F315" s="30"/>
    </row>
    <row r="316" ht="12.75" customHeight="1">
      <c r="F316" s="30"/>
    </row>
    <row r="317" ht="12.75" customHeight="1">
      <c r="F317" s="30"/>
    </row>
    <row r="318" ht="12.75" customHeight="1">
      <c r="F318" s="30"/>
    </row>
    <row r="319" ht="12.75" customHeight="1">
      <c r="F319" s="30"/>
    </row>
    <row r="320" ht="12.75" customHeight="1">
      <c r="F320" s="30"/>
    </row>
    <row r="321" ht="12.75" customHeight="1">
      <c r="F321" s="30"/>
    </row>
    <row r="322" ht="12.75" customHeight="1">
      <c r="F322" s="30"/>
    </row>
    <row r="323" ht="12.75" customHeight="1">
      <c r="F323" s="30"/>
    </row>
    <row r="324" ht="12.75" customHeight="1">
      <c r="F324" s="30"/>
    </row>
    <row r="325" ht="12.75" customHeight="1">
      <c r="F325" s="30"/>
    </row>
    <row r="326" ht="12.75" customHeight="1">
      <c r="F326" s="30"/>
    </row>
    <row r="327" ht="12.75" customHeight="1">
      <c r="F327" s="30"/>
    </row>
    <row r="328" ht="12.75" customHeight="1">
      <c r="F328" s="30"/>
    </row>
    <row r="329" ht="12.75" customHeight="1">
      <c r="F329" s="30"/>
    </row>
    <row r="330" ht="12.75" customHeight="1">
      <c r="F330" s="30"/>
    </row>
    <row r="331" ht="12.75" customHeight="1">
      <c r="F331" s="30"/>
    </row>
    <row r="332" ht="12.75" customHeight="1">
      <c r="F332" s="30"/>
    </row>
    <row r="333" ht="12.75" customHeight="1">
      <c r="F333" s="30"/>
    </row>
    <row r="334" ht="12.75" customHeight="1">
      <c r="F334" s="30"/>
    </row>
    <row r="335" ht="12.75" customHeight="1">
      <c r="F335" s="30"/>
    </row>
    <row r="336" ht="12.75" customHeight="1">
      <c r="F336" s="30"/>
    </row>
    <row r="337" ht="12.75" customHeight="1">
      <c r="F337" s="30"/>
    </row>
    <row r="338" ht="12.75" customHeight="1">
      <c r="F338" s="30"/>
    </row>
    <row r="339" ht="12.75" customHeight="1">
      <c r="F339" s="30"/>
    </row>
    <row r="340" ht="12.75" customHeight="1">
      <c r="F340" s="30"/>
    </row>
    <row r="341" ht="12.75" customHeight="1">
      <c r="F341" s="30"/>
    </row>
    <row r="342" ht="12.75" customHeight="1">
      <c r="F342" s="30"/>
    </row>
    <row r="343" ht="12.75" customHeight="1">
      <c r="F343" s="30"/>
    </row>
    <row r="344" ht="12.75" customHeight="1">
      <c r="F344" s="30"/>
    </row>
    <row r="345" ht="12.75" customHeight="1">
      <c r="F345" s="30"/>
    </row>
    <row r="346" ht="12.75" customHeight="1">
      <c r="F346" s="30"/>
    </row>
    <row r="347" ht="12.75" customHeight="1">
      <c r="F347" s="30"/>
    </row>
    <row r="348" ht="12.75" customHeight="1">
      <c r="F348" s="30"/>
    </row>
    <row r="349" ht="12.75" customHeight="1">
      <c r="F349" s="30"/>
    </row>
    <row r="350" ht="12.75" customHeight="1">
      <c r="F350" s="30"/>
    </row>
    <row r="351" ht="12.75" customHeight="1">
      <c r="F351" s="30"/>
    </row>
    <row r="352" ht="12.75" customHeight="1">
      <c r="F352" s="30"/>
    </row>
    <row r="353" ht="12.75" customHeight="1">
      <c r="F353" s="30"/>
    </row>
    <row r="354" ht="12.75" customHeight="1">
      <c r="F354" s="30"/>
    </row>
    <row r="355" ht="12.75" customHeight="1">
      <c r="F355" s="30"/>
    </row>
    <row r="356" ht="12.75" customHeight="1">
      <c r="F356" s="30"/>
    </row>
    <row r="357" ht="12.75" customHeight="1">
      <c r="F357" s="30"/>
    </row>
    <row r="358" ht="12.75" customHeight="1">
      <c r="F358" s="30"/>
    </row>
    <row r="359" ht="12.75" customHeight="1">
      <c r="F359" s="30"/>
    </row>
    <row r="360" ht="12.75" customHeight="1">
      <c r="F360" s="30"/>
    </row>
    <row r="361" ht="12.75" customHeight="1">
      <c r="F361" s="30"/>
    </row>
    <row r="362" ht="12.75" customHeight="1">
      <c r="F362" s="30"/>
    </row>
    <row r="363" ht="12.75" customHeight="1">
      <c r="F363" s="30"/>
    </row>
    <row r="364" ht="12.75" customHeight="1">
      <c r="F364" s="30"/>
    </row>
    <row r="365" ht="12.75" customHeight="1">
      <c r="F365" s="30"/>
    </row>
    <row r="366" ht="12.75" customHeight="1">
      <c r="F366" s="30"/>
    </row>
    <row r="367" ht="12.75" customHeight="1">
      <c r="F367" s="30"/>
    </row>
    <row r="368" ht="12.75" customHeight="1">
      <c r="F368" s="30"/>
    </row>
    <row r="369" ht="12.75" customHeight="1">
      <c r="F369" s="30"/>
    </row>
    <row r="370" ht="12.75" customHeight="1">
      <c r="F370" s="30"/>
    </row>
    <row r="371" ht="12.75" customHeight="1">
      <c r="F371" s="30"/>
    </row>
    <row r="372" ht="12.75" customHeight="1">
      <c r="F372" s="30"/>
    </row>
    <row r="373" ht="12.75" customHeight="1">
      <c r="F373" s="30"/>
    </row>
    <row r="374" ht="12.75" customHeight="1">
      <c r="F374" s="30"/>
    </row>
    <row r="375" ht="12.75" customHeight="1">
      <c r="F375" s="30"/>
    </row>
    <row r="376" ht="12.75" customHeight="1">
      <c r="F376" s="30"/>
    </row>
    <row r="377" ht="12.75" customHeight="1">
      <c r="F377" s="30"/>
    </row>
    <row r="378" ht="12.75" customHeight="1">
      <c r="F378" s="30"/>
    </row>
    <row r="379" ht="12.75" customHeight="1">
      <c r="F379" s="30"/>
    </row>
    <row r="380" ht="12.75" customHeight="1">
      <c r="F380" s="30"/>
    </row>
    <row r="381" ht="12.75" customHeight="1">
      <c r="F381" s="30"/>
    </row>
    <row r="382" ht="12.75" customHeight="1">
      <c r="F382" s="30"/>
    </row>
    <row r="383" ht="12.75" customHeight="1">
      <c r="F383" s="30"/>
    </row>
    <row r="384" ht="12.75" customHeight="1">
      <c r="F384" s="30"/>
    </row>
    <row r="385" ht="12.75" customHeight="1">
      <c r="F385" s="30"/>
    </row>
    <row r="386" ht="12.75" customHeight="1">
      <c r="F386" s="30"/>
    </row>
    <row r="387" ht="12.75" customHeight="1">
      <c r="F387" s="30"/>
    </row>
    <row r="388" ht="12.75" customHeight="1">
      <c r="F388" s="30"/>
    </row>
    <row r="389" ht="12.75" customHeight="1">
      <c r="F389" s="30"/>
    </row>
    <row r="390" ht="12.75" customHeight="1">
      <c r="F390" s="30"/>
    </row>
    <row r="391" ht="12.75" customHeight="1">
      <c r="F391" s="30"/>
    </row>
    <row r="392" ht="12.75" customHeight="1">
      <c r="F392" s="30"/>
    </row>
    <row r="393" ht="12.75" customHeight="1">
      <c r="F393" s="30"/>
    </row>
    <row r="394" ht="12.75" customHeight="1">
      <c r="F394" s="30"/>
    </row>
    <row r="395" ht="12.75" customHeight="1">
      <c r="F395" s="30"/>
    </row>
    <row r="396" ht="12.75" customHeight="1">
      <c r="F396" s="30"/>
    </row>
    <row r="397" ht="12.75" customHeight="1">
      <c r="F397" s="30"/>
    </row>
    <row r="398" ht="12.75" customHeight="1">
      <c r="F398" s="30"/>
    </row>
    <row r="399" ht="12.75" customHeight="1">
      <c r="F399" s="30"/>
    </row>
    <row r="400" ht="12.75" customHeight="1">
      <c r="F400" s="30"/>
    </row>
    <row r="401" ht="12.75" customHeight="1">
      <c r="F401" s="30"/>
    </row>
    <row r="402" ht="12.75" customHeight="1">
      <c r="F402" s="30"/>
    </row>
    <row r="403" ht="12.75" customHeight="1">
      <c r="F403" s="30"/>
    </row>
    <row r="404" ht="12.75" customHeight="1">
      <c r="F404" s="30"/>
    </row>
    <row r="405" ht="12.75" customHeight="1">
      <c r="F405" s="30"/>
    </row>
    <row r="406" ht="12.75" customHeight="1">
      <c r="F406" s="30"/>
    </row>
    <row r="407" ht="12.75" customHeight="1">
      <c r="F407" s="30"/>
    </row>
    <row r="408" ht="12.75" customHeight="1">
      <c r="F408" s="30"/>
    </row>
    <row r="409" ht="12.75" customHeight="1">
      <c r="F409" s="30"/>
    </row>
    <row r="410" ht="12.75" customHeight="1">
      <c r="F410" s="30"/>
    </row>
    <row r="411" ht="12.75" customHeight="1">
      <c r="F411" s="30"/>
    </row>
    <row r="412" ht="12.75" customHeight="1">
      <c r="F412" s="30"/>
    </row>
    <row r="413" ht="12.75" customHeight="1">
      <c r="F413" s="30"/>
    </row>
    <row r="414" ht="12.75" customHeight="1">
      <c r="F414" s="30"/>
    </row>
    <row r="415" ht="12.75" customHeight="1">
      <c r="F415" s="30"/>
    </row>
    <row r="416" ht="12.75" customHeight="1">
      <c r="F416" s="30"/>
    </row>
    <row r="417" ht="12.75" customHeight="1">
      <c r="F417" s="30"/>
    </row>
    <row r="418" ht="12.75" customHeight="1">
      <c r="F418" s="30"/>
    </row>
    <row r="419" ht="12.75" customHeight="1">
      <c r="F419" s="30"/>
    </row>
    <row r="420" ht="12.75" customHeight="1">
      <c r="F420" s="30"/>
    </row>
    <row r="421" ht="12.75" customHeight="1">
      <c r="F421" s="30"/>
    </row>
    <row r="422" ht="12.75" customHeight="1">
      <c r="F422" s="30"/>
    </row>
    <row r="423" ht="12.75" customHeight="1">
      <c r="F423" s="30"/>
    </row>
    <row r="424" ht="12.75" customHeight="1">
      <c r="F424" s="30"/>
    </row>
    <row r="425" ht="12.75" customHeight="1">
      <c r="F425" s="30"/>
    </row>
    <row r="426" ht="12.75" customHeight="1">
      <c r="F426" s="30"/>
    </row>
    <row r="427" ht="12.75" customHeight="1">
      <c r="F427" s="30"/>
    </row>
    <row r="428" ht="12.75" customHeight="1">
      <c r="F428" s="30"/>
    </row>
    <row r="429" ht="12.75" customHeight="1">
      <c r="F429" s="30"/>
    </row>
    <row r="430" ht="12.75" customHeight="1">
      <c r="F430" s="30"/>
    </row>
    <row r="431" ht="12.75" customHeight="1">
      <c r="F431" s="30"/>
    </row>
    <row r="432" ht="12.75" customHeight="1">
      <c r="F432" s="30"/>
    </row>
    <row r="433" ht="12.75" customHeight="1">
      <c r="F433" s="30"/>
    </row>
    <row r="434" ht="12.75" customHeight="1">
      <c r="F434" s="30"/>
    </row>
    <row r="435" ht="12.75" customHeight="1">
      <c r="F435" s="30"/>
    </row>
    <row r="436" ht="12.75" customHeight="1">
      <c r="F436" s="30"/>
    </row>
    <row r="437" ht="12.75" customHeight="1">
      <c r="F437" s="30"/>
    </row>
    <row r="438" ht="12.75" customHeight="1">
      <c r="F438" s="30"/>
    </row>
    <row r="439" ht="12.75" customHeight="1">
      <c r="F439" s="30"/>
    </row>
    <row r="440" ht="12.75" customHeight="1">
      <c r="F440" s="30"/>
    </row>
    <row r="441" ht="12.75" customHeight="1">
      <c r="F441" s="30"/>
    </row>
    <row r="442" ht="12.75" customHeight="1">
      <c r="F442" s="30"/>
    </row>
    <row r="443" ht="12.75" customHeight="1">
      <c r="F443" s="30"/>
    </row>
    <row r="444" ht="12.75" customHeight="1">
      <c r="F444" s="30"/>
    </row>
    <row r="445" ht="12.75" customHeight="1">
      <c r="F445" s="30"/>
    </row>
    <row r="446" ht="12.75" customHeight="1">
      <c r="F446" s="30"/>
    </row>
    <row r="447" ht="12.75" customHeight="1">
      <c r="F447" s="30"/>
    </row>
    <row r="448" ht="12.75" customHeight="1">
      <c r="F448" s="30"/>
    </row>
    <row r="449" ht="12.75" customHeight="1">
      <c r="F449" s="30"/>
    </row>
    <row r="450" ht="12.75" customHeight="1">
      <c r="F450" s="30"/>
    </row>
    <row r="451" ht="12.75" customHeight="1">
      <c r="F451" s="30"/>
    </row>
    <row r="452" ht="12.75" customHeight="1">
      <c r="F452" s="30"/>
    </row>
    <row r="453" ht="12.75" customHeight="1">
      <c r="F453" s="30"/>
    </row>
    <row r="454" ht="12.75" customHeight="1">
      <c r="F454" s="30"/>
    </row>
    <row r="455" ht="12.75" customHeight="1">
      <c r="F455" s="30"/>
    </row>
    <row r="456" ht="12.75" customHeight="1">
      <c r="F456" s="30"/>
    </row>
    <row r="457" ht="12.75" customHeight="1">
      <c r="F457" s="30"/>
    </row>
    <row r="458" ht="12.75" customHeight="1">
      <c r="F458" s="30"/>
    </row>
    <row r="459" ht="12.75" customHeight="1">
      <c r="F459" s="30"/>
    </row>
    <row r="460" ht="12.75" customHeight="1">
      <c r="F460" s="30"/>
    </row>
    <row r="461" ht="12.75" customHeight="1">
      <c r="F461" s="30"/>
    </row>
    <row r="462" ht="12.75" customHeight="1">
      <c r="F462" s="30"/>
    </row>
    <row r="463" ht="12.75" customHeight="1">
      <c r="F463" s="30"/>
    </row>
    <row r="464" ht="12.75" customHeight="1">
      <c r="F464" s="30"/>
    </row>
    <row r="465" ht="12.75" customHeight="1">
      <c r="F465" s="30"/>
    </row>
    <row r="466" ht="12.75" customHeight="1">
      <c r="F466" s="30"/>
    </row>
    <row r="467" ht="12.75" customHeight="1">
      <c r="F467" s="30"/>
    </row>
    <row r="468" ht="12.75" customHeight="1">
      <c r="F468" s="30"/>
    </row>
    <row r="469" ht="12.75" customHeight="1">
      <c r="F469" s="30"/>
    </row>
    <row r="470" ht="12.75" customHeight="1">
      <c r="F470" s="30"/>
    </row>
    <row r="471" ht="12.75" customHeight="1">
      <c r="F471" s="30"/>
    </row>
    <row r="472" ht="12.75" customHeight="1">
      <c r="F472" s="30"/>
    </row>
    <row r="473" ht="12.75" customHeight="1">
      <c r="F473" s="30"/>
    </row>
    <row r="474" ht="12.75" customHeight="1">
      <c r="F474" s="30"/>
    </row>
    <row r="475" ht="12.75" customHeight="1">
      <c r="F475" s="30"/>
    </row>
    <row r="476" ht="12.75" customHeight="1">
      <c r="F476" s="30"/>
    </row>
    <row r="477" ht="12.75" customHeight="1">
      <c r="F477" s="30"/>
    </row>
    <row r="478" ht="12.75" customHeight="1">
      <c r="F478" s="30"/>
    </row>
    <row r="479" ht="12.75" customHeight="1">
      <c r="F479" s="30"/>
    </row>
    <row r="480" ht="12.75" customHeight="1">
      <c r="F480" s="30"/>
    </row>
    <row r="481" ht="12.75" customHeight="1">
      <c r="F481" s="30"/>
    </row>
    <row r="482" ht="12.75" customHeight="1">
      <c r="F482" s="30"/>
    </row>
    <row r="483" ht="12.75" customHeight="1">
      <c r="F483" s="30"/>
    </row>
    <row r="484" ht="12.75" customHeight="1">
      <c r="F484" s="30"/>
    </row>
    <row r="485" ht="12.75" customHeight="1">
      <c r="F485" s="30"/>
    </row>
    <row r="486" ht="12.75" customHeight="1">
      <c r="F486" s="30"/>
    </row>
    <row r="487" ht="12.75" customHeight="1">
      <c r="F487" s="30"/>
    </row>
    <row r="488" ht="12.75" customHeight="1">
      <c r="F488" s="30"/>
    </row>
    <row r="489" ht="12.75" customHeight="1">
      <c r="F489" s="30"/>
    </row>
    <row r="490" ht="12.75" customHeight="1">
      <c r="F490" s="30"/>
    </row>
    <row r="491" ht="12.75" customHeight="1">
      <c r="F491" s="30"/>
    </row>
    <row r="492" ht="12.75" customHeight="1">
      <c r="F492" s="30"/>
    </row>
    <row r="493" ht="12.75" customHeight="1">
      <c r="F493" s="30"/>
    </row>
    <row r="494" ht="12.75" customHeight="1">
      <c r="F494" s="30"/>
    </row>
    <row r="495" ht="12.75" customHeight="1">
      <c r="F495" s="30"/>
    </row>
    <row r="496" ht="12.75" customHeight="1">
      <c r="F496" s="30"/>
    </row>
    <row r="497" ht="12.75" customHeight="1">
      <c r="F497" s="30"/>
    </row>
    <row r="498" ht="12.75" customHeight="1">
      <c r="F498" s="30"/>
    </row>
    <row r="499" ht="12.75" customHeight="1">
      <c r="F499" s="30"/>
    </row>
    <row r="500" ht="12.75" customHeight="1">
      <c r="F500" s="30"/>
    </row>
    <row r="501" ht="12.75" customHeight="1">
      <c r="F501" s="30"/>
    </row>
    <row r="502" ht="12.75" customHeight="1">
      <c r="F502" s="30"/>
    </row>
    <row r="503" ht="12.75" customHeight="1">
      <c r="F503" s="30"/>
    </row>
    <row r="504" ht="12.75" customHeight="1">
      <c r="F504" s="30"/>
    </row>
    <row r="505" ht="12.75" customHeight="1">
      <c r="F505" s="30"/>
    </row>
    <row r="506" ht="12.75" customHeight="1">
      <c r="F506" s="30"/>
    </row>
    <row r="507" ht="12.75" customHeight="1">
      <c r="F507" s="30"/>
    </row>
    <row r="508" ht="12.75" customHeight="1">
      <c r="F508" s="30"/>
    </row>
    <row r="509" ht="12.75" customHeight="1">
      <c r="F509" s="30"/>
    </row>
    <row r="510" ht="12.75" customHeight="1">
      <c r="F510" s="30"/>
    </row>
    <row r="511" ht="12.75" customHeight="1">
      <c r="F511" s="30"/>
    </row>
    <row r="512" ht="12.75" customHeight="1">
      <c r="F512" s="30"/>
    </row>
    <row r="513" ht="12.75" customHeight="1">
      <c r="F513" s="30"/>
    </row>
    <row r="514" ht="12.75" customHeight="1">
      <c r="F514" s="30"/>
    </row>
    <row r="515" ht="12.75" customHeight="1">
      <c r="F515" s="30"/>
    </row>
    <row r="516" ht="12.75" customHeight="1">
      <c r="F516" s="30"/>
    </row>
    <row r="517" ht="12.75" customHeight="1">
      <c r="F517" s="30"/>
    </row>
    <row r="518" ht="12.75" customHeight="1">
      <c r="F518" s="30"/>
    </row>
    <row r="519" ht="12.75" customHeight="1">
      <c r="F519" s="30"/>
    </row>
    <row r="520" ht="12.75" customHeight="1">
      <c r="F520" s="30"/>
    </row>
    <row r="521" ht="12.75" customHeight="1">
      <c r="F521" s="30"/>
    </row>
    <row r="522" ht="12.75" customHeight="1">
      <c r="F522" s="30"/>
    </row>
    <row r="523" ht="12.75" customHeight="1">
      <c r="F523" s="30"/>
    </row>
    <row r="524" ht="12.75" customHeight="1">
      <c r="F524" s="30"/>
    </row>
    <row r="525" ht="12.75" customHeight="1">
      <c r="F525" s="30"/>
    </row>
    <row r="526" ht="12.75" customHeight="1">
      <c r="F526" s="30"/>
    </row>
    <row r="527" ht="12.75" customHeight="1">
      <c r="F527" s="30"/>
    </row>
    <row r="528" ht="12.75" customHeight="1">
      <c r="F528" s="30"/>
    </row>
    <row r="529" ht="12.75" customHeight="1">
      <c r="F529" s="30"/>
    </row>
    <row r="530" ht="12.75" customHeight="1">
      <c r="F530" s="30"/>
    </row>
    <row r="531" ht="12.75" customHeight="1">
      <c r="F531" s="30"/>
    </row>
    <row r="532" ht="12.75" customHeight="1">
      <c r="F532" s="30"/>
    </row>
    <row r="533" ht="12.75" customHeight="1">
      <c r="F533" s="30"/>
    </row>
    <row r="534" ht="12.75" customHeight="1">
      <c r="F534" s="30"/>
    </row>
    <row r="535" ht="12.75" customHeight="1">
      <c r="F535" s="30"/>
    </row>
    <row r="536" ht="12.75" customHeight="1">
      <c r="F536" s="30"/>
    </row>
    <row r="537" ht="12.75" customHeight="1">
      <c r="F537" s="30"/>
    </row>
    <row r="538" ht="12.75" customHeight="1">
      <c r="F538" s="30"/>
    </row>
    <row r="539" ht="12.75" customHeight="1">
      <c r="F539" s="30"/>
    </row>
    <row r="540" ht="12.75" customHeight="1">
      <c r="F540" s="30"/>
    </row>
    <row r="541" ht="12.75" customHeight="1">
      <c r="F541" s="30"/>
    </row>
    <row r="542" ht="12.75" customHeight="1">
      <c r="F542" s="30"/>
    </row>
    <row r="543" ht="12.75" customHeight="1">
      <c r="F543" s="30"/>
    </row>
    <row r="544" ht="12.75" customHeight="1">
      <c r="F544" s="30"/>
    </row>
    <row r="545" ht="12.75" customHeight="1">
      <c r="F545" s="30"/>
    </row>
    <row r="546" ht="12.75" customHeight="1">
      <c r="F546" s="30"/>
    </row>
    <row r="547" ht="12.75" customHeight="1">
      <c r="F547" s="30"/>
    </row>
    <row r="548" ht="12.75" customHeight="1">
      <c r="F548" s="30"/>
    </row>
    <row r="549" ht="12.75" customHeight="1">
      <c r="F549" s="30"/>
    </row>
    <row r="550" ht="12.75" customHeight="1">
      <c r="F550" s="30"/>
    </row>
    <row r="551" ht="12.75" customHeight="1">
      <c r="F551" s="30"/>
    </row>
    <row r="552" ht="12.75" customHeight="1">
      <c r="F552" s="30"/>
    </row>
    <row r="553" ht="12.75" customHeight="1">
      <c r="F553" s="30"/>
    </row>
    <row r="554" ht="12.75" customHeight="1">
      <c r="F554" s="30"/>
    </row>
    <row r="555" ht="12.75" customHeight="1">
      <c r="F555" s="30"/>
    </row>
    <row r="556" ht="12.75" customHeight="1">
      <c r="F556" s="30"/>
    </row>
    <row r="557" ht="12.75" customHeight="1">
      <c r="F557" s="30"/>
    </row>
    <row r="558" ht="12.75" customHeight="1">
      <c r="F558" s="30"/>
    </row>
    <row r="559" ht="12.75" customHeight="1">
      <c r="F559" s="30"/>
    </row>
    <row r="560" ht="12.75" customHeight="1">
      <c r="F560" s="30"/>
    </row>
    <row r="561" ht="12.75" customHeight="1">
      <c r="F561" s="30"/>
    </row>
    <row r="562" ht="12.75" customHeight="1">
      <c r="F562" s="30"/>
    </row>
    <row r="563" ht="12.75" customHeight="1">
      <c r="F563" s="30"/>
    </row>
    <row r="564" ht="12.75" customHeight="1">
      <c r="F564" s="30"/>
    </row>
    <row r="565" ht="12.75" customHeight="1">
      <c r="F565" s="30"/>
    </row>
    <row r="566" ht="12.75" customHeight="1">
      <c r="F566" s="30"/>
    </row>
    <row r="567" ht="12.75" customHeight="1">
      <c r="F567" s="30"/>
    </row>
    <row r="568" ht="12.75" customHeight="1">
      <c r="F568" s="30"/>
    </row>
    <row r="569" ht="12.75" customHeight="1">
      <c r="F569" s="30"/>
    </row>
    <row r="570" ht="12.75" customHeight="1">
      <c r="F570" s="30"/>
    </row>
    <row r="571" ht="12.75" customHeight="1">
      <c r="F571" s="30"/>
    </row>
    <row r="572" ht="12.75" customHeight="1">
      <c r="F572" s="30"/>
    </row>
    <row r="573" ht="12.75" customHeight="1">
      <c r="F573" s="30"/>
    </row>
    <row r="574" ht="12.75" customHeight="1">
      <c r="F574" s="30"/>
    </row>
    <row r="575" ht="12.75" customHeight="1">
      <c r="F575" s="30"/>
    </row>
    <row r="576" ht="12.75" customHeight="1">
      <c r="F576" s="30"/>
    </row>
    <row r="577" ht="12.75" customHeight="1">
      <c r="F577" s="30"/>
    </row>
    <row r="578" ht="12.75" customHeight="1">
      <c r="F578" s="30"/>
    </row>
    <row r="579" ht="12.75" customHeight="1">
      <c r="F579" s="30"/>
    </row>
    <row r="580" ht="12.75" customHeight="1">
      <c r="F580" s="30"/>
    </row>
    <row r="581" ht="12.75" customHeight="1">
      <c r="F581" s="30"/>
    </row>
    <row r="582" ht="12.75" customHeight="1">
      <c r="F582" s="30"/>
    </row>
    <row r="583" ht="12.75" customHeight="1">
      <c r="F583" s="30"/>
    </row>
    <row r="584" ht="12.75" customHeight="1">
      <c r="F584" s="30"/>
    </row>
    <row r="585" ht="12.75" customHeight="1">
      <c r="F585" s="30"/>
    </row>
    <row r="586" ht="12.75" customHeight="1">
      <c r="F586" s="30"/>
    </row>
    <row r="587" ht="12.75" customHeight="1">
      <c r="F587" s="30"/>
    </row>
    <row r="588" ht="12.75" customHeight="1">
      <c r="F588" s="30"/>
    </row>
    <row r="589" ht="12.75" customHeight="1">
      <c r="F589" s="30"/>
    </row>
    <row r="590" ht="12.75" customHeight="1">
      <c r="F590" s="30"/>
    </row>
    <row r="591" ht="12.75" customHeight="1">
      <c r="F591" s="30"/>
    </row>
    <row r="592" ht="12.75" customHeight="1">
      <c r="F592" s="30"/>
    </row>
    <row r="593" ht="12.75" customHeight="1">
      <c r="F593" s="30"/>
    </row>
    <row r="594" ht="12.75" customHeight="1">
      <c r="F594" s="30"/>
    </row>
    <row r="595" ht="12.75" customHeight="1">
      <c r="F595" s="30"/>
    </row>
    <row r="596" ht="12.75" customHeight="1">
      <c r="F596" s="30"/>
    </row>
    <row r="597" ht="12.75" customHeight="1">
      <c r="F597" s="30"/>
    </row>
    <row r="598" ht="12.75" customHeight="1">
      <c r="F598" s="30"/>
    </row>
    <row r="599" ht="12.75" customHeight="1">
      <c r="F599" s="30"/>
    </row>
    <row r="600" ht="12.75" customHeight="1">
      <c r="F600" s="30"/>
    </row>
    <row r="601" ht="12.75" customHeight="1">
      <c r="F601" s="30"/>
    </row>
    <row r="602" ht="12.75" customHeight="1">
      <c r="F602" s="30"/>
    </row>
    <row r="603" ht="12.75" customHeight="1">
      <c r="F603" s="30"/>
    </row>
    <row r="604" ht="12.75" customHeight="1">
      <c r="F604" s="30"/>
    </row>
    <row r="605" ht="12.75" customHeight="1">
      <c r="F605" s="30"/>
    </row>
    <row r="606" ht="12.75" customHeight="1">
      <c r="F606" s="30"/>
    </row>
    <row r="607" ht="12.75" customHeight="1">
      <c r="F607" s="30"/>
    </row>
    <row r="608" ht="12.75" customHeight="1">
      <c r="F608" s="30"/>
    </row>
    <row r="609" ht="12.75" customHeight="1">
      <c r="F609" s="30"/>
    </row>
    <row r="610" ht="12.75" customHeight="1">
      <c r="F610" s="30"/>
    </row>
    <row r="611" ht="12.75" customHeight="1">
      <c r="F611" s="30"/>
    </row>
    <row r="612" ht="12.75" customHeight="1">
      <c r="F612" s="30"/>
    </row>
    <row r="613" ht="12.75" customHeight="1">
      <c r="F613" s="30"/>
    </row>
    <row r="614" ht="12.75" customHeight="1">
      <c r="F614" s="30"/>
    </row>
    <row r="615" ht="12.75" customHeight="1">
      <c r="F615" s="30"/>
    </row>
    <row r="616" ht="12.75" customHeight="1">
      <c r="F616" s="30"/>
    </row>
    <row r="617" ht="12.75" customHeight="1">
      <c r="F617" s="30"/>
    </row>
    <row r="618" ht="12.75" customHeight="1">
      <c r="F618" s="30"/>
    </row>
    <row r="619" ht="12.75" customHeight="1">
      <c r="F619" s="30"/>
    </row>
    <row r="620" ht="12.75" customHeight="1">
      <c r="F620" s="30"/>
    </row>
    <row r="621" ht="12.75" customHeight="1">
      <c r="F621" s="30"/>
    </row>
    <row r="622" ht="12.75" customHeight="1">
      <c r="F622" s="30"/>
    </row>
    <row r="623" ht="12.75" customHeight="1">
      <c r="F623" s="30"/>
    </row>
    <row r="624" ht="12.75" customHeight="1">
      <c r="F624" s="30"/>
    </row>
    <row r="625" ht="12.75" customHeight="1">
      <c r="F625" s="30"/>
    </row>
    <row r="626" ht="12.75" customHeight="1">
      <c r="F626" s="30"/>
    </row>
    <row r="627" ht="12.75" customHeight="1">
      <c r="F627" s="30"/>
    </row>
    <row r="628" ht="12.75" customHeight="1">
      <c r="F628" s="30"/>
    </row>
    <row r="629" ht="12.75" customHeight="1">
      <c r="F629" s="30"/>
    </row>
    <row r="630" ht="12.75" customHeight="1">
      <c r="F630" s="30"/>
    </row>
    <row r="631" ht="12.75" customHeight="1">
      <c r="F631" s="30"/>
    </row>
    <row r="632" ht="12.75" customHeight="1">
      <c r="F632" s="30"/>
    </row>
    <row r="633" ht="12.75" customHeight="1">
      <c r="F633" s="30"/>
    </row>
    <row r="634" ht="12.75" customHeight="1">
      <c r="F634" s="30"/>
    </row>
    <row r="635" ht="12.75" customHeight="1">
      <c r="F635" s="30"/>
    </row>
    <row r="636" ht="12.75" customHeight="1">
      <c r="F636" s="30"/>
    </row>
    <row r="637" ht="12.75" customHeight="1">
      <c r="F637" s="30"/>
    </row>
    <row r="638" ht="12.75" customHeight="1">
      <c r="F638" s="30"/>
    </row>
    <row r="639" ht="12.75" customHeight="1">
      <c r="F639" s="30"/>
    </row>
    <row r="640" ht="12.75" customHeight="1">
      <c r="F640" s="30"/>
    </row>
    <row r="641" ht="12.75" customHeight="1">
      <c r="F641" s="30"/>
    </row>
    <row r="642" ht="12.75" customHeight="1">
      <c r="F642" s="30"/>
    </row>
    <row r="643" ht="12.75" customHeight="1">
      <c r="F643" s="30"/>
    </row>
    <row r="644" ht="12.75" customHeight="1">
      <c r="F644" s="30"/>
    </row>
    <row r="645" ht="12.75" customHeight="1">
      <c r="F645" s="30"/>
    </row>
    <row r="646" ht="12.75" customHeight="1">
      <c r="F646" s="30"/>
    </row>
    <row r="647" ht="12.75" customHeight="1">
      <c r="F647" s="30"/>
    </row>
    <row r="648" ht="12.75" customHeight="1">
      <c r="F648" s="30"/>
    </row>
    <row r="649" ht="12.75" customHeight="1">
      <c r="F649" s="30"/>
    </row>
    <row r="650" ht="12.75" customHeight="1">
      <c r="F650" s="30"/>
    </row>
    <row r="651" ht="12.75" customHeight="1">
      <c r="F651" s="30"/>
    </row>
    <row r="652" ht="12.75" customHeight="1">
      <c r="F652" s="30"/>
    </row>
    <row r="653" ht="12.75" customHeight="1">
      <c r="F653" s="30"/>
    </row>
    <row r="654" ht="12.75" customHeight="1">
      <c r="F654" s="30"/>
    </row>
    <row r="655" ht="12.75" customHeight="1">
      <c r="F655" s="30"/>
    </row>
    <row r="656" ht="12.75" customHeight="1">
      <c r="F656" s="30"/>
    </row>
    <row r="657" ht="12.75" customHeight="1">
      <c r="F657" s="30"/>
    </row>
    <row r="658" ht="12.75" customHeight="1">
      <c r="F658" s="30"/>
    </row>
    <row r="659" ht="12.75" customHeight="1">
      <c r="F659" s="30"/>
    </row>
    <row r="660" ht="12.75" customHeight="1">
      <c r="F660" s="30"/>
    </row>
    <row r="661" ht="12.75" customHeight="1">
      <c r="F661" s="30"/>
    </row>
    <row r="662" ht="12.75" customHeight="1">
      <c r="F662" s="30"/>
    </row>
    <row r="663" ht="12.75" customHeight="1">
      <c r="F663" s="30"/>
    </row>
    <row r="664" ht="12.75" customHeight="1">
      <c r="F664" s="30"/>
    </row>
    <row r="665" ht="12.75" customHeight="1">
      <c r="F665" s="30"/>
    </row>
    <row r="666" ht="12.75" customHeight="1">
      <c r="F666" s="30"/>
    </row>
    <row r="667" ht="12.75" customHeight="1">
      <c r="F667" s="30"/>
    </row>
    <row r="668" ht="12.75" customHeight="1">
      <c r="F668" s="30"/>
    </row>
    <row r="669" ht="12.75" customHeight="1">
      <c r="F669" s="30"/>
    </row>
    <row r="670" ht="12.75" customHeight="1">
      <c r="F670" s="30"/>
    </row>
    <row r="671" ht="12.75" customHeight="1">
      <c r="F671" s="30"/>
    </row>
    <row r="672" ht="12.75" customHeight="1">
      <c r="F672" s="30"/>
    </row>
    <row r="673" ht="12.75" customHeight="1">
      <c r="F673" s="30"/>
    </row>
    <row r="674" ht="12.75" customHeight="1">
      <c r="F674" s="30"/>
    </row>
    <row r="675" ht="12.75" customHeight="1">
      <c r="F675" s="30"/>
    </row>
    <row r="676" ht="12.75" customHeight="1">
      <c r="F676" s="30"/>
    </row>
    <row r="677" ht="12.75" customHeight="1">
      <c r="F677" s="30"/>
    </row>
    <row r="678" ht="12.75" customHeight="1">
      <c r="F678" s="30"/>
    </row>
    <row r="679" ht="12.75" customHeight="1">
      <c r="F679" s="30"/>
    </row>
    <row r="680" ht="12.75" customHeight="1">
      <c r="F680" s="30"/>
    </row>
    <row r="681" ht="12.75" customHeight="1">
      <c r="F681" s="30"/>
    </row>
    <row r="682" ht="12.75" customHeight="1">
      <c r="F682" s="30"/>
    </row>
    <row r="683" ht="12.75" customHeight="1">
      <c r="F683" s="30"/>
    </row>
    <row r="684" ht="12.75" customHeight="1">
      <c r="F684" s="30"/>
    </row>
    <row r="685" ht="12.75" customHeight="1">
      <c r="F685" s="30"/>
    </row>
    <row r="686" ht="12.75" customHeight="1">
      <c r="F686" s="30"/>
    </row>
    <row r="687" ht="12.75" customHeight="1">
      <c r="F687" s="30"/>
    </row>
    <row r="688" ht="12.75" customHeight="1">
      <c r="F688" s="30"/>
    </row>
    <row r="689" ht="12.75" customHeight="1">
      <c r="F689" s="30"/>
    </row>
    <row r="690" ht="12.75" customHeight="1">
      <c r="F690" s="30"/>
    </row>
    <row r="691" ht="12.75" customHeight="1">
      <c r="F691" s="30"/>
    </row>
    <row r="692" ht="12.75" customHeight="1">
      <c r="F692" s="30"/>
    </row>
    <row r="693" ht="12.75" customHeight="1">
      <c r="F693" s="30"/>
    </row>
    <row r="694" ht="12.75" customHeight="1">
      <c r="F694" s="30"/>
    </row>
    <row r="695" ht="12.75" customHeight="1">
      <c r="F695" s="30"/>
    </row>
    <row r="696" ht="12.75" customHeight="1">
      <c r="F696" s="30"/>
    </row>
    <row r="697" ht="12.75" customHeight="1">
      <c r="F697" s="30"/>
    </row>
    <row r="698" ht="12.75" customHeight="1">
      <c r="F698" s="30"/>
    </row>
    <row r="699" ht="12.75" customHeight="1">
      <c r="F699" s="30"/>
    </row>
    <row r="700" ht="12.75" customHeight="1">
      <c r="F700" s="30"/>
    </row>
    <row r="701" ht="12.75" customHeight="1">
      <c r="F701" s="30"/>
    </row>
    <row r="702" ht="12.75" customHeight="1">
      <c r="F702" s="30"/>
    </row>
    <row r="703" ht="12.75" customHeight="1">
      <c r="F703" s="30"/>
    </row>
    <row r="704" ht="12.75" customHeight="1">
      <c r="F704" s="30"/>
    </row>
    <row r="705" ht="12.75" customHeight="1">
      <c r="F705" s="30"/>
    </row>
    <row r="706" ht="12.75" customHeight="1">
      <c r="F706" s="30"/>
    </row>
    <row r="707" ht="12.75" customHeight="1">
      <c r="F707" s="30"/>
    </row>
    <row r="708" ht="12.75" customHeight="1">
      <c r="F708" s="30"/>
    </row>
    <row r="709" ht="12.75" customHeight="1">
      <c r="F709" s="30"/>
    </row>
    <row r="710" ht="12.75" customHeight="1">
      <c r="F710" s="30"/>
    </row>
    <row r="711" ht="12.75" customHeight="1">
      <c r="F711" s="30"/>
    </row>
    <row r="712" ht="12.75" customHeight="1">
      <c r="F712" s="30"/>
    </row>
    <row r="713" ht="12.75" customHeight="1">
      <c r="F713" s="30"/>
    </row>
    <row r="714" ht="12.75" customHeight="1">
      <c r="F714" s="30"/>
    </row>
    <row r="715" ht="12.75" customHeight="1">
      <c r="F715" s="30"/>
    </row>
    <row r="716" ht="12.75" customHeight="1">
      <c r="F716" s="30"/>
    </row>
    <row r="717" ht="12.75" customHeight="1">
      <c r="F717" s="30"/>
    </row>
    <row r="718" ht="12.75" customHeight="1">
      <c r="F718" s="30"/>
    </row>
    <row r="719" ht="12.75" customHeight="1">
      <c r="F719" s="30"/>
    </row>
    <row r="720" ht="12.75" customHeight="1">
      <c r="F720" s="30"/>
    </row>
    <row r="721" ht="12.75" customHeight="1">
      <c r="F721" s="30"/>
    </row>
    <row r="722" ht="12.75" customHeight="1">
      <c r="F722" s="30"/>
    </row>
    <row r="723" ht="12.75" customHeight="1">
      <c r="F723" s="30"/>
    </row>
    <row r="724" ht="12.75" customHeight="1">
      <c r="F724" s="30"/>
    </row>
    <row r="725" ht="12.75" customHeight="1">
      <c r="F725" s="30"/>
    </row>
    <row r="726" ht="12.75" customHeight="1">
      <c r="F726" s="30"/>
    </row>
    <row r="727" ht="12.75" customHeight="1">
      <c r="F727" s="30"/>
    </row>
    <row r="728" ht="12.75" customHeight="1">
      <c r="F728" s="30"/>
    </row>
    <row r="729" ht="12.75" customHeight="1">
      <c r="F729" s="30"/>
    </row>
    <row r="730" ht="12.75" customHeight="1">
      <c r="F730" s="30"/>
    </row>
    <row r="731" ht="12.75" customHeight="1">
      <c r="F731" s="30"/>
    </row>
    <row r="732" ht="12.75" customHeight="1">
      <c r="F732" s="30"/>
    </row>
    <row r="733" ht="12.75" customHeight="1">
      <c r="F733" s="30"/>
    </row>
    <row r="734" ht="12.75" customHeight="1">
      <c r="F734" s="30"/>
    </row>
    <row r="735" ht="12.75" customHeight="1">
      <c r="F735" s="30"/>
    </row>
    <row r="736" ht="12.75" customHeight="1">
      <c r="F736" s="30"/>
    </row>
    <row r="737" ht="12.75" customHeight="1">
      <c r="F737" s="30"/>
    </row>
    <row r="738" ht="12.75" customHeight="1">
      <c r="F738" s="30"/>
    </row>
    <row r="739" ht="12.75" customHeight="1">
      <c r="F739" s="30"/>
    </row>
    <row r="740" ht="12.75" customHeight="1">
      <c r="F740" s="30"/>
    </row>
    <row r="741" ht="12.75" customHeight="1">
      <c r="F741" s="30"/>
    </row>
    <row r="742" ht="12.75" customHeight="1">
      <c r="F742" s="30"/>
    </row>
    <row r="743" ht="12.75" customHeight="1">
      <c r="F743" s="30"/>
    </row>
    <row r="744" ht="12.75" customHeight="1">
      <c r="F744" s="30"/>
    </row>
    <row r="745" ht="12.75" customHeight="1">
      <c r="F745" s="30"/>
    </row>
    <row r="746" ht="12.75" customHeight="1">
      <c r="F746" s="30"/>
    </row>
    <row r="747" ht="12.75" customHeight="1">
      <c r="F747" s="30"/>
    </row>
    <row r="748" ht="12.75" customHeight="1">
      <c r="F748" s="30"/>
    </row>
    <row r="749" ht="12.75" customHeight="1">
      <c r="F749" s="30"/>
    </row>
    <row r="750" ht="12.75" customHeight="1">
      <c r="F750" s="30"/>
    </row>
    <row r="751" ht="12.75" customHeight="1">
      <c r="F751" s="30"/>
    </row>
    <row r="752" ht="12.75" customHeight="1">
      <c r="F752" s="30"/>
    </row>
    <row r="753" ht="12.75" customHeight="1">
      <c r="F753" s="30"/>
    </row>
    <row r="754" ht="12.75" customHeight="1">
      <c r="F754" s="30"/>
    </row>
    <row r="755" ht="12.75" customHeight="1">
      <c r="F755" s="30"/>
    </row>
    <row r="756" ht="12.75" customHeight="1">
      <c r="F756" s="30"/>
    </row>
    <row r="757" ht="12.75" customHeight="1">
      <c r="F757" s="30"/>
    </row>
    <row r="758" ht="12.75" customHeight="1">
      <c r="F758" s="30"/>
    </row>
    <row r="759" ht="12.75" customHeight="1">
      <c r="F759" s="30"/>
    </row>
    <row r="760" ht="12.75" customHeight="1">
      <c r="F760" s="30"/>
    </row>
    <row r="761" ht="12.75" customHeight="1">
      <c r="F761" s="30"/>
    </row>
    <row r="762" ht="12.75" customHeight="1">
      <c r="F762" s="30"/>
    </row>
    <row r="763" ht="12.75" customHeight="1">
      <c r="F763" s="30"/>
    </row>
    <row r="764" ht="12.75" customHeight="1">
      <c r="F764" s="30"/>
    </row>
    <row r="765" ht="12.75" customHeight="1">
      <c r="F765" s="30"/>
    </row>
    <row r="766" ht="12.75" customHeight="1">
      <c r="F766" s="30"/>
    </row>
    <row r="767" ht="12.75" customHeight="1">
      <c r="F767" s="30"/>
    </row>
    <row r="768" ht="12.75" customHeight="1">
      <c r="F768" s="30"/>
    </row>
    <row r="769" ht="12.75" customHeight="1">
      <c r="F769" s="30"/>
    </row>
    <row r="770" ht="12.75" customHeight="1">
      <c r="F770" s="30"/>
    </row>
    <row r="771" ht="12.75" customHeight="1">
      <c r="F771" s="30"/>
    </row>
    <row r="772" ht="12.75" customHeight="1">
      <c r="F772" s="30"/>
    </row>
    <row r="773" ht="12.75" customHeight="1">
      <c r="F773" s="30"/>
    </row>
    <row r="774" ht="12.75" customHeight="1">
      <c r="F774" s="30"/>
    </row>
    <row r="775" ht="12.75" customHeight="1">
      <c r="F775" s="30"/>
    </row>
    <row r="776" ht="12.75" customHeight="1">
      <c r="F776" s="30"/>
    </row>
    <row r="777" ht="12.75" customHeight="1">
      <c r="F777" s="30"/>
    </row>
    <row r="778" ht="12.75" customHeight="1">
      <c r="F778" s="30"/>
    </row>
    <row r="779" ht="12.75" customHeight="1">
      <c r="F779" s="30"/>
    </row>
    <row r="780" ht="12.75" customHeight="1">
      <c r="F780" s="30"/>
    </row>
    <row r="781" ht="12.75" customHeight="1">
      <c r="F781" s="30"/>
    </row>
    <row r="782" ht="12.75" customHeight="1">
      <c r="F782" s="30"/>
    </row>
    <row r="783" ht="12.75" customHeight="1">
      <c r="F783" s="30"/>
    </row>
    <row r="784" ht="12.75" customHeight="1">
      <c r="F784" s="30"/>
    </row>
    <row r="785" ht="12.75" customHeight="1">
      <c r="F785" s="30"/>
    </row>
    <row r="786" ht="12.75" customHeight="1">
      <c r="F786" s="30"/>
    </row>
    <row r="787" ht="12.75" customHeight="1">
      <c r="F787" s="30"/>
    </row>
    <row r="788" ht="12.75" customHeight="1">
      <c r="F788" s="30"/>
    </row>
    <row r="789" ht="12.75" customHeight="1">
      <c r="F789" s="30"/>
    </row>
    <row r="790" ht="12.75" customHeight="1">
      <c r="F790" s="30"/>
    </row>
    <row r="791" ht="12.75" customHeight="1">
      <c r="F791" s="30"/>
    </row>
    <row r="792" ht="12.75" customHeight="1">
      <c r="F792" s="30"/>
    </row>
    <row r="793" ht="12.75" customHeight="1">
      <c r="F793" s="30"/>
    </row>
    <row r="794" ht="12.75" customHeight="1">
      <c r="F794" s="30"/>
    </row>
    <row r="795" ht="12.75" customHeight="1">
      <c r="F795" s="30"/>
    </row>
    <row r="796" ht="12.75" customHeight="1">
      <c r="F796" s="30"/>
    </row>
    <row r="797" ht="12.75" customHeight="1">
      <c r="F797" s="30"/>
    </row>
    <row r="798" ht="12.75" customHeight="1">
      <c r="F798" s="30"/>
    </row>
    <row r="799" ht="12.75" customHeight="1">
      <c r="F799" s="30"/>
    </row>
    <row r="800" ht="12.75" customHeight="1">
      <c r="F800" s="30"/>
    </row>
    <row r="801" ht="12.75" customHeight="1">
      <c r="F801" s="30"/>
    </row>
    <row r="802" ht="12.75" customHeight="1">
      <c r="F802" s="30"/>
    </row>
    <row r="803" ht="12.75" customHeight="1">
      <c r="F803" s="30"/>
    </row>
    <row r="804" ht="12.75" customHeight="1">
      <c r="F804" s="30"/>
    </row>
    <row r="805" ht="12.75" customHeight="1">
      <c r="F805" s="30"/>
    </row>
    <row r="806" ht="12.75" customHeight="1">
      <c r="F806" s="30"/>
    </row>
    <row r="807" ht="12.75" customHeight="1">
      <c r="F807" s="30"/>
    </row>
    <row r="808" ht="12.75" customHeight="1">
      <c r="F808" s="30"/>
    </row>
    <row r="809" ht="12.75" customHeight="1">
      <c r="F809" s="30"/>
    </row>
    <row r="810" ht="12.75" customHeight="1">
      <c r="F810" s="30"/>
    </row>
    <row r="811" ht="12.75" customHeight="1">
      <c r="F811" s="30"/>
    </row>
    <row r="812" ht="12.75" customHeight="1">
      <c r="F812" s="30"/>
    </row>
    <row r="813" ht="12.75" customHeight="1">
      <c r="F813" s="30"/>
    </row>
    <row r="814" ht="12.75" customHeight="1">
      <c r="F814" s="30"/>
    </row>
    <row r="815" ht="12.75" customHeight="1">
      <c r="F815" s="30"/>
    </row>
    <row r="816" ht="12.75" customHeight="1">
      <c r="F816" s="30"/>
    </row>
    <row r="817" ht="12.75" customHeight="1">
      <c r="F817" s="30"/>
    </row>
    <row r="818" ht="12.75" customHeight="1">
      <c r="F818" s="30"/>
    </row>
    <row r="819" ht="12.75" customHeight="1">
      <c r="F819" s="30"/>
    </row>
    <row r="820" ht="12.75" customHeight="1">
      <c r="F820" s="30"/>
    </row>
    <row r="821" ht="12.75" customHeight="1">
      <c r="F821" s="30"/>
    </row>
    <row r="822" ht="12.75" customHeight="1">
      <c r="F822" s="30"/>
    </row>
    <row r="823" ht="12.75" customHeight="1">
      <c r="F823" s="30"/>
    </row>
    <row r="824" ht="12.75" customHeight="1">
      <c r="F824" s="30"/>
    </row>
    <row r="825" ht="12.75" customHeight="1">
      <c r="F825" s="30"/>
    </row>
    <row r="826" ht="12.75" customHeight="1">
      <c r="F826" s="30"/>
    </row>
    <row r="827" ht="12.75" customHeight="1">
      <c r="F827" s="30"/>
    </row>
    <row r="828" ht="12.75" customHeight="1">
      <c r="F828" s="30"/>
    </row>
    <row r="829" ht="12.75" customHeight="1">
      <c r="F829" s="30"/>
    </row>
    <row r="830" ht="12.75" customHeight="1">
      <c r="F830" s="30"/>
    </row>
    <row r="831" ht="12.75" customHeight="1">
      <c r="F831" s="30"/>
    </row>
    <row r="832" ht="12.75" customHeight="1">
      <c r="F832" s="30"/>
    </row>
    <row r="833" ht="12.75" customHeight="1">
      <c r="F833" s="30"/>
    </row>
    <row r="834" ht="12.75" customHeight="1">
      <c r="F834" s="30"/>
    </row>
    <row r="835" ht="12.75" customHeight="1">
      <c r="F835" s="30"/>
    </row>
    <row r="836" ht="12.75" customHeight="1">
      <c r="F836" s="30"/>
    </row>
    <row r="837" ht="12.75" customHeight="1">
      <c r="F837" s="30"/>
    </row>
    <row r="838" ht="12.75" customHeight="1">
      <c r="F838" s="30"/>
    </row>
    <row r="839" ht="12.75" customHeight="1">
      <c r="F839" s="30"/>
    </row>
    <row r="840" ht="12.75" customHeight="1">
      <c r="F840" s="30"/>
    </row>
    <row r="841" ht="12.75" customHeight="1">
      <c r="F841" s="30"/>
    </row>
    <row r="842" ht="12.75" customHeight="1">
      <c r="F842" s="30"/>
    </row>
    <row r="843" ht="12.75" customHeight="1">
      <c r="F843" s="30"/>
    </row>
    <row r="844" ht="12.75" customHeight="1">
      <c r="F844" s="30"/>
    </row>
    <row r="845" ht="12.75" customHeight="1">
      <c r="F845" s="30"/>
    </row>
    <row r="846" ht="12.75" customHeight="1">
      <c r="F846" s="30"/>
    </row>
    <row r="847" ht="12.75" customHeight="1">
      <c r="F847" s="30"/>
    </row>
    <row r="848" ht="12.75" customHeight="1">
      <c r="F848" s="30"/>
    </row>
    <row r="849" ht="12.75" customHeight="1">
      <c r="F849" s="30"/>
    </row>
    <row r="850" ht="12.75" customHeight="1">
      <c r="F850" s="30"/>
    </row>
    <row r="851" ht="12.75" customHeight="1">
      <c r="F851" s="30"/>
    </row>
    <row r="852" ht="12.75" customHeight="1">
      <c r="F852" s="30"/>
    </row>
    <row r="853" ht="12.75" customHeight="1">
      <c r="F853" s="30"/>
    </row>
    <row r="854" ht="12.75" customHeight="1">
      <c r="F854" s="30"/>
    </row>
    <row r="855" ht="12.75" customHeight="1">
      <c r="F855" s="30"/>
    </row>
    <row r="856" ht="12.75" customHeight="1">
      <c r="F856" s="30"/>
    </row>
    <row r="857" ht="12.75" customHeight="1">
      <c r="F857" s="30"/>
    </row>
    <row r="858" ht="12.75" customHeight="1">
      <c r="F858" s="30"/>
    </row>
    <row r="859" ht="12.75" customHeight="1">
      <c r="F859" s="30"/>
    </row>
    <row r="860" ht="12.75" customHeight="1">
      <c r="F860" s="30"/>
    </row>
    <row r="861" ht="12.75" customHeight="1">
      <c r="F861" s="30"/>
    </row>
    <row r="862" ht="12.75" customHeight="1">
      <c r="F862" s="30"/>
    </row>
    <row r="863" ht="12.75" customHeight="1">
      <c r="F863" s="30"/>
    </row>
    <row r="864" ht="12.75" customHeight="1">
      <c r="F864" s="30"/>
    </row>
    <row r="865" ht="12.75" customHeight="1">
      <c r="F865" s="30"/>
    </row>
    <row r="866" ht="12.75" customHeight="1">
      <c r="F866" s="30"/>
    </row>
    <row r="867" ht="12.75" customHeight="1">
      <c r="F867" s="30"/>
    </row>
    <row r="868" ht="12.75" customHeight="1">
      <c r="F868" s="30"/>
    </row>
    <row r="869" ht="12.75" customHeight="1">
      <c r="F869" s="30"/>
    </row>
    <row r="870" ht="12.75" customHeight="1">
      <c r="F870" s="30"/>
    </row>
    <row r="871" ht="12.75" customHeight="1">
      <c r="F871" s="30"/>
    </row>
    <row r="872" ht="12.75" customHeight="1">
      <c r="F872" s="30"/>
    </row>
    <row r="873" ht="12.75" customHeight="1">
      <c r="F873" s="30"/>
    </row>
    <row r="874" ht="12.75" customHeight="1">
      <c r="F874" s="30"/>
    </row>
    <row r="875" ht="12.75" customHeight="1">
      <c r="F875" s="30"/>
    </row>
    <row r="876" ht="12.75" customHeight="1">
      <c r="F876" s="30"/>
    </row>
    <row r="877" ht="12.75" customHeight="1">
      <c r="F877" s="30"/>
    </row>
    <row r="878" ht="12.75" customHeight="1">
      <c r="F878" s="30"/>
    </row>
    <row r="879" ht="12.75" customHeight="1">
      <c r="F879" s="30"/>
    </row>
    <row r="880" ht="12.75" customHeight="1">
      <c r="F880" s="30"/>
    </row>
    <row r="881" ht="12.75" customHeight="1">
      <c r="F881" s="30"/>
    </row>
    <row r="882" ht="12.75" customHeight="1">
      <c r="F882" s="30"/>
    </row>
    <row r="883" ht="12.75" customHeight="1">
      <c r="F883" s="30"/>
    </row>
    <row r="884" ht="12.75" customHeight="1">
      <c r="F884" s="30"/>
    </row>
    <row r="885" ht="12.75" customHeight="1">
      <c r="F885" s="30"/>
    </row>
    <row r="886" ht="12.75" customHeight="1">
      <c r="F886" s="30"/>
    </row>
    <row r="887" ht="12.75" customHeight="1">
      <c r="F887" s="30"/>
    </row>
    <row r="888" ht="12.75" customHeight="1">
      <c r="F888" s="30"/>
    </row>
    <row r="889" ht="12.75" customHeight="1">
      <c r="F889" s="30"/>
    </row>
    <row r="890" ht="12.75" customHeight="1">
      <c r="F890" s="30"/>
    </row>
    <row r="891" ht="12.75" customHeight="1">
      <c r="F891" s="30"/>
    </row>
    <row r="892" ht="12.75" customHeight="1">
      <c r="F892" s="30"/>
    </row>
    <row r="893" ht="12.75" customHeight="1">
      <c r="F893" s="30"/>
    </row>
    <row r="894" ht="12.75" customHeight="1">
      <c r="F894" s="30"/>
    </row>
    <row r="895" ht="12.75" customHeight="1">
      <c r="F895" s="30"/>
    </row>
    <row r="896" ht="12.75" customHeight="1">
      <c r="F896" s="30"/>
    </row>
    <row r="897" ht="12.75" customHeight="1">
      <c r="F897" s="30"/>
    </row>
    <row r="898" ht="12.75" customHeight="1">
      <c r="F898" s="30"/>
    </row>
    <row r="899" ht="12.75" customHeight="1">
      <c r="F899" s="30"/>
    </row>
    <row r="900" ht="12.75" customHeight="1">
      <c r="F900" s="30"/>
    </row>
    <row r="901" ht="12.75" customHeight="1">
      <c r="F901" s="30"/>
    </row>
    <row r="902" ht="12.75" customHeight="1">
      <c r="F902" s="30"/>
    </row>
    <row r="903" ht="12.75" customHeight="1">
      <c r="F903" s="30"/>
    </row>
    <row r="904" ht="12.75" customHeight="1">
      <c r="F904" s="30"/>
    </row>
    <row r="905" ht="12.75" customHeight="1">
      <c r="F905" s="30"/>
    </row>
    <row r="906" ht="12.75" customHeight="1">
      <c r="F906" s="30"/>
    </row>
    <row r="907" ht="12.75" customHeight="1">
      <c r="F907" s="30"/>
    </row>
    <row r="908" ht="12.75" customHeight="1">
      <c r="F908" s="30"/>
    </row>
    <row r="909" ht="12.75" customHeight="1">
      <c r="F909" s="30"/>
    </row>
    <row r="910" ht="12.75" customHeight="1">
      <c r="F910" s="30"/>
    </row>
    <row r="911" ht="12.75" customHeight="1">
      <c r="F911" s="30"/>
    </row>
    <row r="912" ht="12.75" customHeight="1">
      <c r="F912" s="30"/>
    </row>
    <row r="913" ht="12.75" customHeight="1">
      <c r="F913" s="30"/>
    </row>
    <row r="914" ht="12.75" customHeight="1">
      <c r="F914" s="30"/>
    </row>
    <row r="915" ht="12.75" customHeight="1">
      <c r="F915" s="30"/>
    </row>
    <row r="916" ht="12.75" customHeight="1">
      <c r="F916" s="30"/>
    </row>
    <row r="917" ht="12.75" customHeight="1">
      <c r="F917" s="30"/>
    </row>
    <row r="918" ht="12.75" customHeight="1">
      <c r="F918" s="30"/>
    </row>
    <row r="919" ht="12.75" customHeight="1">
      <c r="F919" s="30"/>
    </row>
    <row r="920" ht="12.75" customHeight="1">
      <c r="F920" s="30"/>
    </row>
    <row r="921" ht="12.75" customHeight="1">
      <c r="F921" s="30"/>
    </row>
    <row r="922" ht="12.75" customHeight="1">
      <c r="F922" s="30"/>
    </row>
    <row r="923" ht="12.75" customHeight="1">
      <c r="F923" s="30"/>
    </row>
    <row r="924" ht="12.75" customHeight="1">
      <c r="F924" s="30"/>
    </row>
    <row r="925" ht="12.75" customHeight="1">
      <c r="F925" s="30"/>
    </row>
    <row r="926" ht="12.75" customHeight="1">
      <c r="F926" s="30"/>
    </row>
    <row r="927" ht="12.75" customHeight="1">
      <c r="F927" s="30"/>
    </row>
    <row r="928" ht="12.75" customHeight="1">
      <c r="F928" s="30"/>
    </row>
    <row r="929" ht="12.75" customHeight="1">
      <c r="F929" s="30"/>
    </row>
    <row r="930" ht="12.75" customHeight="1">
      <c r="F930" s="30"/>
    </row>
    <row r="931" ht="12.75" customHeight="1">
      <c r="F931" s="30"/>
    </row>
    <row r="932" ht="12.75" customHeight="1">
      <c r="F932" s="30"/>
    </row>
    <row r="933" ht="12.75" customHeight="1">
      <c r="F933" s="30"/>
    </row>
    <row r="934" ht="12.75" customHeight="1">
      <c r="F934" s="30"/>
    </row>
    <row r="935" ht="12.75" customHeight="1">
      <c r="F935" s="30"/>
    </row>
    <row r="936" ht="12.75" customHeight="1">
      <c r="F936" s="30"/>
    </row>
    <row r="937" ht="12.75" customHeight="1">
      <c r="F937" s="30"/>
    </row>
    <row r="938" ht="12.75" customHeight="1">
      <c r="F938" s="30"/>
    </row>
    <row r="939" ht="12.75" customHeight="1">
      <c r="F939" s="30"/>
    </row>
    <row r="940" ht="12.75" customHeight="1">
      <c r="F940" s="30"/>
    </row>
    <row r="941" ht="12.75" customHeight="1">
      <c r="F941" s="30"/>
    </row>
    <row r="942" ht="12.75" customHeight="1">
      <c r="F942" s="30"/>
    </row>
    <row r="943" ht="12.75" customHeight="1">
      <c r="F943" s="30"/>
    </row>
    <row r="944" ht="12.75" customHeight="1">
      <c r="F944" s="30"/>
    </row>
    <row r="945" ht="12.75" customHeight="1">
      <c r="F945" s="30"/>
    </row>
    <row r="946" ht="12.75" customHeight="1">
      <c r="F946" s="30"/>
    </row>
    <row r="947" ht="12.75" customHeight="1">
      <c r="F947" s="30"/>
    </row>
    <row r="948" ht="12.75" customHeight="1">
      <c r="F948" s="30"/>
    </row>
    <row r="949" ht="12.75" customHeight="1">
      <c r="F949" s="30"/>
    </row>
    <row r="950" ht="12.75" customHeight="1">
      <c r="F950" s="30"/>
    </row>
    <row r="951" ht="12.75" customHeight="1">
      <c r="F951" s="30"/>
    </row>
    <row r="952" ht="12.75" customHeight="1">
      <c r="F952" s="30"/>
    </row>
    <row r="953" ht="12.75" customHeight="1">
      <c r="F953" s="30"/>
    </row>
    <row r="954" ht="12.75" customHeight="1">
      <c r="F954" s="30"/>
    </row>
    <row r="955" ht="12.75" customHeight="1">
      <c r="F955" s="30"/>
    </row>
    <row r="956" ht="12.75" customHeight="1">
      <c r="F956" s="30"/>
    </row>
    <row r="957" ht="12.75" customHeight="1">
      <c r="F957" s="30"/>
    </row>
    <row r="958" ht="12.75" customHeight="1">
      <c r="F958" s="30"/>
    </row>
    <row r="959" ht="12.75" customHeight="1">
      <c r="F959" s="30"/>
    </row>
    <row r="960" ht="12.75" customHeight="1">
      <c r="F960" s="30"/>
    </row>
    <row r="961" ht="12.75" customHeight="1">
      <c r="F961" s="30"/>
    </row>
    <row r="962" ht="12.75" customHeight="1">
      <c r="F962" s="30"/>
    </row>
    <row r="963" ht="12.75" customHeight="1">
      <c r="F963" s="30"/>
    </row>
    <row r="964" ht="12.75" customHeight="1">
      <c r="F964" s="30"/>
    </row>
    <row r="965" ht="12.75" customHeight="1">
      <c r="F965" s="30"/>
    </row>
    <row r="966" ht="12.75" customHeight="1">
      <c r="F966" s="30"/>
    </row>
    <row r="967" ht="12.75" customHeight="1">
      <c r="F967" s="30"/>
    </row>
    <row r="968" ht="12.75" customHeight="1">
      <c r="F968" s="30"/>
    </row>
    <row r="969" ht="12.75" customHeight="1">
      <c r="F969" s="30"/>
    </row>
    <row r="970" ht="12.75" customHeight="1">
      <c r="F970" s="30"/>
    </row>
    <row r="971" ht="12.75" customHeight="1">
      <c r="F971" s="30"/>
    </row>
    <row r="972" ht="12.75" customHeight="1">
      <c r="F972" s="30"/>
    </row>
    <row r="973" ht="12.75" customHeight="1">
      <c r="F973" s="30"/>
    </row>
    <row r="974" ht="12.75" customHeight="1">
      <c r="F974" s="30"/>
    </row>
    <row r="975" ht="12.75" customHeight="1">
      <c r="F975" s="30"/>
    </row>
    <row r="976" ht="12.75" customHeight="1">
      <c r="F976" s="30"/>
    </row>
    <row r="977" ht="12.75" customHeight="1">
      <c r="F977" s="30"/>
    </row>
    <row r="978" ht="12.75" customHeight="1">
      <c r="F978" s="30"/>
    </row>
    <row r="979" ht="12.75" customHeight="1">
      <c r="F979" s="30"/>
    </row>
    <row r="980" ht="12.75" customHeight="1">
      <c r="F980" s="30"/>
    </row>
    <row r="981" ht="12.75" customHeight="1">
      <c r="F981" s="30"/>
    </row>
    <row r="982" ht="12.75" customHeight="1">
      <c r="F982" s="30"/>
    </row>
    <row r="983" ht="12.75" customHeight="1">
      <c r="F983" s="30"/>
    </row>
    <row r="984" ht="12.75" customHeight="1">
      <c r="F984" s="30"/>
    </row>
    <row r="985" ht="12.75" customHeight="1">
      <c r="F985" s="30"/>
    </row>
    <row r="986" ht="12.75" customHeight="1">
      <c r="F986" s="30"/>
    </row>
    <row r="987" ht="12.75" customHeight="1">
      <c r="F987" s="30"/>
    </row>
    <row r="988" ht="12.75" customHeight="1">
      <c r="F988" s="30"/>
    </row>
    <row r="989" ht="12.75" customHeight="1">
      <c r="F989" s="30"/>
    </row>
    <row r="990" ht="12.75" customHeight="1">
      <c r="F990" s="30"/>
    </row>
    <row r="991" ht="12.75" customHeight="1">
      <c r="F991" s="30"/>
    </row>
    <row r="992" ht="12.75" customHeight="1">
      <c r="F992" s="30"/>
    </row>
    <row r="993" ht="12.75" customHeight="1">
      <c r="F993" s="30"/>
    </row>
    <row r="994" ht="12.75" customHeight="1">
      <c r="F994" s="30"/>
    </row>
    <row r="995" ht="12.75" customHeight="1">
      <c r="F995" s="30"/>
    </row>
    <row r="996" ht="12.75" customHeight="1">
      <c r="F996" s="30"/>
    </row>
    <row r="997" ht="12.75" customHeight="1">
      <c r="F997" s="30"/>
    </row>
    <row r="998" ht="12.75" customHeight="1">
      <c r="F998" s="30"/>
    </row>
    <row r="999" ht="12.75" customHeight="1">
      <c r="F999" s="30"/>
    </row>
    <row r="1000" ht="12.75" customHeight="1">
      <c r="F1000" s="30"/>
    </row>
  </sheetData>
  <printOptions/>
  <pageMargins bottom="0.75" footer="0.0" header="0.0" left="0.7" right="0.7" top="0.75"/>
  <pageSetup orientation="landscape"/>
  <drawing r:id="rId1"/>
</worksheet>
</file>